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 депутатов_2013\решения\Решения_23\"/>
    </mc:Choice>
  </mc:AlternateContent>
  <bookViews>
    <workbookView xWindow="0" yWindow="0" windowWidth="19200" windowHeight="11745" firstSheet="4" activeTab="5"/>
  </bookViews>
  <sheets>
    <sheet name="Лист5" sheetId="12" r:id="rId1"/>
    <sheet name="Лист4" sheetId="11" r:id="rId2"/>
    <sheet name="Лист6" sheetId="13" r:id="rId3"/>
    <sheet name="Лист7" sheetId="14" r:id="rId4"/>
    <sheet name="2015 -сметы на кровлю" sheetId="10" r:id="rId5"/>
    <sheet name="2015-без ДКР" sheetId="16" r:id="rId6"/>
    <sheet name="2015-титул" sheetId="15" r:id="rId7"/>
    <sheet name="Лист2" sheetId="2" r:id="rId8"/>
    <sheet name="Лист3" sheetId="3" r:id="rId9"/>
  </sheets>
  <definedNames>
    <definedName name="_xlnm._FilterDatabase" localSheetId="4" hidden="1">'2015 -сметы на кровлю'!$A$17:$X$83</definedName>
    <definedName name="_xlnm._FilterDatabase" localSheetId="5" hidden="1">'2015-без ДКР'!$A$17:$W$82</definedName>
    <definedName name="_xlnm._FilterDatabase" localSheetId="6" hidden="1">'2015-титул'!$A$17:$X$83</definedName>
    <definedName name="_xlnm.Print_Area" localSheetId="4">'2015 -сметы на кровлю'!$A$3:$V$112</definedName>
    <definedName name="_xlnm.Print_Area" localSheetId="5">'2015-без ДКР'!$A$3:$U$104</definedName>
    <definedName name="_xlnm.Print_Area" localSheetId="6">'2015-титул'!$A$3:$V$112</definedName>
  </definedNames>
  <calcPr calcId="152511"/>
</workbook>
</file>

<file path=xl/calcChain.xml><?xml version="1.0" encoding="utf-8"?>
<calcChain xmlns="http://schemas.openxmlformats.org/spreadsheetml/2006/main">
  <c r="M82" i="16" l="1"/>
  <c r="L82" i="16"/>
  <c r="R82" i="16"/>
  <c r="T24" i="16"/>
  <c r="Q54" i="16"/>
  <c r="T56" i="16"/>
  <c r="Q78" i="16"/>
  <c r="Q74" i="16"/>
  <c r="S25" i="16"/>
  <c r="Q22" i="16"/>
  <c r="Q20" i="16"/>
  <c r="T23" i="16"/>
  <c r="Q39" i="16" l="1"/>
  <c r="S38" i="16"/>
  <c r="S37" i="16"/>
  <c r="Q35" i="16" l="1"/>
  <c r="T35" i="16" s="1"/>
  <c r="S34" i="16"/>
  <c r="T34" i="16" s="1"/>
  <c r="S33" i="16"/>
  <c r="T33" i="16" s="1"/>
  <c r="S32" i="16"/>
  <c r="T32" i="16" s="1"/>
  <c r="S31" i="16"/>
  <c r="T31" i="16" s="1"/>
  <c r="T25" i="16"/>
  <c r="L83" i="16"/>
  <c r="T81" i="16"/>
  <c r="T79" i="16"/>
  <c r="T78" i="16"/>
  <c r="T77" i="16"/>
  <c r="Q69" i="16"/>
  <c r="S68" i="16"/>
  <c r="T68" i="16" s="1"/>
  <c r="S67" i="16"/>
  <c r="T67" i="16" s="1"/>
  <c r="S66" i="16"/>
  <c r="T66" i="16" s="1"/>
  <c r="T65" i="16"/>
  <c r="Q64" i="16"/>
  <c r="T64" i="16" s="1"/>
  <c r="S63" i="16"/>
  <c r="T63" i="16" s="1"/>
  <c r="S62" i="16"/>
  <c r="T62" i="16" s="1"/>
  <c r="S61" i="16"/>
  <c r="T61" i="16" s="1"/>
  <c r="S60" i="16"/>
  <c r="T60" i="16" s="1"/>
  <c r="T57" i="16"/>
  <c r="T53" i="16"/>
  <c r="T52" i="16"/>
  <c r="T51" i="16"/>
  <c r="T50" i="16"/>
  <c r="S49" i="16"/>
  <c r="T49" i="16" s="1"/>
  <c r="S48" i="16"/>
  <c r="T48" i="16" s="1"/>
  <c r="S47" i="16"/>
  <c r="T47" i="16" s="1"/>
  <c r="S46" i="16"/>
  <c r="T46" i="16" s="1"/>
  <c r="S45" i="16"/>
  <c r="T45" i="16" s="1"/>
  <c r="S44" i="16"/>
  <c r="T44" i="16" s="1"/>
  <c r="Q30" i="16"/>
  <c r="S29" i="16"/>
  <c r="T29" i="16" s="1"/>
  <c r="S28" i="16"/>
  <c r="T28" i="16" s="1"/>
  <c r="S27" i="16"/>
  <c r="T26" i="16"/>
  <c r="T22" i="16"/>
  <c r="T21" i="16"/>
  <c r="T20" i="16"/>
  <c r="T19" i="16"/>
  <c r="R83" i="15"/>
  <c r="M83" i="15"/>
  <c r="L83" i="15"/>
  <c r="L84" i="15" s="1"/>
  <c r="V82" i="15"/>
  <c r="T82" i="15"/>
  <c r="V81" i="15"/>
  <c r="T81" i="15"/>
  <c r="T80" i="15"/>
  <c r="V80" i="15"/>
  <c r="V79" i="15"/>
  <c r="T79" i="15"/>
  <c r="T78" i="15"/>
  <c r="V77" i="15"/>
  <c r="T77" i="15"/>
  <c r="T76" i="15"/>
  <c r="Q76" i="15"/>
  <c r="V76" i="15" s="1"/>
  <c r="V75" i="15"/>
  <c r="S75" i="15"/>
  <c r="T75" i="15" s="1"/>
  <c r="V74" i="15"/>
  <c r="S74" i="15"/>
  <c r="T74" i="15" s="1"/>
  <c r="V73" i="15"/>
  <c r="S73" i="15"/>
  <c r="T73" i="15" s="1"/>
  <c r="V72" i="15"/>
  <c r="S72" i="15"/>
  <c r="T72" i="15" s="1"/>
  <c r="V71" i="15"/>
  <c r="T71" i="15"/>
  <c r="T70" i="15"/>
  <c r="V69" i="15"/>
  <c r="T69" i="15"/>
  <c r="T68" i="15"/>
  <c r="Q68" i="15"/>
  <c r="V68" i="15" s="1"/>
  <c r="V67" i="15"/>
  <c r="S67" i="15"/>
  <c r="T67" i="15" s="1"/>
  <c r="V66" i="15"/>
  <c r="S66" i="15"/>
  <c r="T66" i="15" s="1"/>
  <c r="V65" i="15"/>
  <c r="S65" i="15"/>
  <c r="T65" i="15" s="1"/>
  <c r="V64" i="15"/>
  <c r="S64" i="15"/>
  <c r="T64" i="15" s="1"/>
  <c r="T63" i="15"/>
  <c r="V62" i="15"/>
  <c r="T62" i="15"/>
  <c r="V61" i="15"/>
  <c r="S61" i="15"/>
  <c r="T61" i="15" s="1"/>
  <c r="Q60" i="15"/>
  <c r="T60" i="15" s="1"/>
  <c r="V59" i="15"/>
  <c r="T59" i="15"/>
  <c r="S59" i="15"/>
  <c r="V58" i="15"/>
  <c r="S58" i="15"/>
  <c r="T58" i="15" s="1"/>
  <c r="V57" i="15"/>
  <c r="T57" i="15"/>
  <c r="S57" i="15"/>
  <c r="V56" i="15"/>
  <c r="S56" i="15"/>
  <c r="T56" i="15" s="1"/>
  <c r="V55" i="15"/>
  <c r="S55" i="15"/>
  <c r="T55" i="15" s="1"/>
  <c r="V54" i="15"/>
  <c r="S54" i="15"/>
  <c r="T54" i="15" s="1"/>
  <c r="V53" i="15"/>
  <c r="S53" i="15"/>
  <c r="T53" i="15" s="1"/>
  <c r="V52" i="15"/>
  <c r="S52" i="15"/>
  <c r="T52" i="15" s="1"/>
  <c r="V51" i="15"/>
  <c r="S51" i="15"/>
  <c r="T51" i="15" s="1"/>
  <c r="V50" i="15"/>
  <c r="S50" i="15"/>
  <c r="T50" i="15" s="1"/>
  <c r="Q49" i="15"/>
  <c r="V49" i="15" s="1"/>
  <c r="V48" i="15"/>
  <c r="S48" i="15"/>
  <c r="T48" i="15" s="1"/>
  <c r="V47" i="15"/>
  <c r="T47" i="15"/>
  <c r="S47" i="15"/>
  <c r="V46" i="15"/>
  <c r="S46" i="15"/>
  <c r="T46" i="15" s="1"/>
  <c r="T45" i="15"/>
  <c r="Q45" i="15"/>
  <c r="V45" i="15" s="1"/>
  <c r="V44" i="15"/>
  <c r="S44" i="15"/>
  <c r="T44" i="15" s="1"/>
  <c r="V43" i="15"/>
  <c r="S43" i="15"/>
  <c r="T43" i="15" s="1"/>
  <c r="V42" i="15"/>
  <c r="S42" i="15"/>
  <c r="T42" i="15" s="1"/>
  <c r="V41" i="15"/>
  <c r="S41" i="15"/>
  <c r="T41" i="15" s="1"/>
  <c r="Q40" i="15"/>
  <c r="T40" i="15" s="1"/>
  <c r="V39" i="15"/>
  <c r="S39" i="15"/>
  <c r="T39" i="15" s="1"/>
  <c r="V38" i="15"/>
  <c r="S38" i="15"/>
  <c r="T38" i="15" s="1"/>
  <c r="V37" i="15"/>
  <c r="S37" i="15"/>
  <c r="T37" i="15" s="1"/>
  <c r="V36" i="15"/>
  <c r="S36" i="15"/>
  <c r="T36" i="15" s="1"/>
  <c r="Q35" i="15"/>
  <c r="V35" i="15" s="1"/>
  <c r="V34" i="15"/>
  <c r="S34" i="15"/>
  <c r="T34" i="15" s="1"/>
  <c r="V33" i="15"/>
  <c r="T33" i="15"/>
  <c r="S33" i="15"/>
  <c r="V32" i="15"/>
  <c r="S32" i="15"/>
  <c r="T32" i="15" s="1"/>
  <c r="V31" i="15"/>
  <c r="S31" i="15"/>
  <c r="T31" i="15" s="1"/>
  <c r="Q30" i="15"/>
  <c r="T30" i="15" s="1"/>
  <c r="V29" i="15"/>
  <c r="S29" i="15"/>
  <c r="T29" i="15" s="1"/>
  <c r="V28" i="15"/>
  <c r="S28" i="15"/>
  <c r="T28" i="15" s="1"/>
  <c r="V27" i="15"/>
  <c r="S27" i="15"/>
  <c r="T27" i="15" s="1"/>
  <c r="V26" i="15"/>
  <c r="T26" i="15"/>
  <c r="V25" i="15"/>
  <c r="S25" i="15"/>
  <c r="T25" i="15" s="1"/>
  <c r="V24" i="15"/>
  <c r="S24" i="15"/>
  <c r="T23" i="15"/>
  <c r="V22" i="15"/>
  <c r="T22" i="15"/>
  <c r="T21" i="15"/>
  <c r="V21" i="15"/>
  <c r="V20" i="15"/>
  <c r="T20" i="15"/>
  <c r="T35" i="15" l="1"/>
  <c r="T49" i="15"/>
  <c r="S83" i="15"/>
  <c r="T24" i="15"/>
  <c r="S82" i="16"/>
  <c r="Q82" i="16"/>
  <c r="T27" i="16"/>
  <c r="T30" i="16"/>
  <c r="T69" i="16"/>
  <c r="V23" i="15"/>
  <c r="V30" i="15"/>
  <c r="V70" i="15"/>
  <c r="V78" i="15"/>
  <c r="Q83" i="15"/>
  <c r="V40" i="15"/>
  <c r="V60" i="15"/>
  <c r="V63" i="15"/>
  <c r="Q23" i="10"/>
  <c r="Q70" i="10"/>
  <c r="Q63" i="10"/>
  <c r="Q21" i="10"/>
  <c r="Q80" i="10"/>
  <c r="Q78" i="10"/>
  <c r="T82" i="16" l="1"/>
  <c r="Q102" i="15"/>
  <c r="T83" i="15"/>
  <c r="M83" i="10"/>
  <c r="L83" i="10"/>
  <c r="R83" i="10"/>
  <c r="T62" i="10"/>
  <c r="T63" i="10"/>
  <c r="T69" i="10"/>
  <c r="T70" i="10"/>
  <c r="T71" i="10"/>
  <c r="T77" i="10"/>
  <c r="T78" i="10"/>
  <c r="T79" i="10"/>
  <c r="T80" i="10"/>
  <c r="T81" i="10"/>
  <c r="T82" i="10"/>
  <c r="T21" i="10"/>
  <c r="T22" i="10"/>
  <c r="T26" i="10"/>
  <c r="T20" i="10"/>
  <c r="V82" i="10"/>
  <c r="V26" i="10" l="1"/>
  <c r="V36" i="10" l="1"/>
  <c r="V37" i="10"/>
  <c r="V38" i="10"/>
  <c r="V39" i="10"/>
  <c r="V41" i="10"/>
  <c r="V42" i="10"/>
  <c r="V43" i="10"/>
  <c r="V44" i="10"/>
  <c r="V46" i="10"/>
  <c r="V47" i="10"/>
  <c r="V48" i="10"/>
  <c r="V50" i="10"/>
  <c r="V51" i="10"/>
  <c r="V52" i="10"/>
  <c r="V53" i="10"/>
  <c r="V54" i="10"/>
  <c r="V55" i="10"/>
  <c r="V56" i="10"/>
  <c r="V57" i="10"/>
  <c r="V58" i="10"/>
  <c r="V59" i="10"/>
  <c r="V61" i="10"/>
  <c r="V63" i="10"/>
  <c r="V64" i="10"/>
  <c r="V65" i="10"/>
  <c r="V66" i="10"/>
  <c r="V67" i="10"/>
  <c r="V70" i="10"/>
  <c r="V71" i="10"/>
  <c r="V72" i="10"/>
  <c r="V73" i="10"/>
  <c r="V74" i="10"/>
  <c r="V75" i="10"/>
  <c r="V80" i="10"/>
  <c r="V81" i="10"/>
  <c r="V25" i="10"/>
  <c r="V27" i="10"/>
  <c r="V28" i="10"/>
  <c r="V29" i="10"/>
  <c r="V31" i="10"/>
  <c r="V32" i="10"/>
  <c r="V33" i="10"/>
  <c r="V34" i="10"/>
  <c r="V21" i="10"/>
  <c r="V23" i="10"/>
  <c r="V24" i="10"/>
  <c r="Q76" i="10" l="1"/>
  <c r="Q68" i="10"/>
  <c r="Q60" i="10"/>
  <c r="Q45" i="10"/>
  <c r="Q40" i="10"/>
  <c r="V45" i="10" l="1"/>
  <c r="T45" i="10"/>
  <c r="V68" i="10"/>
  <c r="T68" i="10"/>
  <c r="V60" i="10"/>
  <c r="T60" i="10"/>
  <c r="V40" i="10"/>
  <c r="T40" i="10"/>
  <c r="V76" i="10"/>
  <c r="T76" i="10"/>
  <c r="S44" i="10"/>
  <c r="T44" i="10" s="1"/>
  <c r="S43" i="10"/>
  <c r="T43" i="10" s="1"/>
  <c r="S42" i="10"/>
  <c r="T42" i="10" s="1"/>
  <c r="S41" i="10"/>
  <c r="T41" i="10" s="1"/>
  <c r="V79" i="10" l="1"/>
  <c r="V78" i="10"/>
  <c r="V77" i="10"/>
  <c r="V69" i="10"/>
  <c r="V62" i="10"/>
  <c r="V22" i="10"/>
  <c r="Q49" i="10" l="1"/>
  <c r="V49" i="10" l="1"/>
  <c r="T49" i="10"/>
  <c r="V20" i="10"/>
  <c r="L84" i="10"/>
  <c r="S75" i="10"/>
  <c r="T75" i="10" s="1"/>
  <c r="S74" i="10"/>
  <c r="T74" i="10" s="1"/>
  <c r="S73" i="10"/>
  <c r="T73" i="10" s="1"/>
  <c r="S72" i="10"/>
  <c r="T72" i="10" s="1"/>
  <c r="S67" i="10"/>
  <c r="T67" i="10" s="1"/>
  <c r="S66" i="10"/>
  <c r="T66" i="10" s="1"/>
  <c r="S65" i="10"/>
  <c r="T65" i="10" s="1"/>
  <c r="S64" i="10"/>
  <c r="T64" i="10" s="1"/>
  <c r="S61" i="10"/>
  <c r="T61" i="10" s="1"/>
  <c r="S59" i="10"/>
  <c r="T59" i="10" s="1"/>
  <c r="S58" i="10"/>
  <c r="T58" i="10" s="1"/>
  <c r="S57" i="10"/>
  <c r="T57" i="10" s="1"/>
  <c r="S56" i="10"/>
  <c r="T56" i="10" s="1"/>
  <c r="S55" i="10"/>
  <c r="T55" i="10" s="1"/>
  <c r="S54" i="10"/>
  <c r="T54" i="10" s="1"/>
  <c r="S53" i="10"/>
  <c r="T53" i="10" s="1"/>
  <c r="S52" i="10"/>
  <c r="T52" i="10" s="1"/>
  <c r="S51" i="10"/>
  <c r="T51" i="10" s="1"/>
  <c r="S50" i="10"/>
  <c r="T50" i="10" s="1"/>
  <c r="S48" i="10"/>
  <c r="T48" i="10" s="1"/>
  <c r="S47" i="10"/>
  <c r="T47" i="10" s="1"/>
  <c r="S46" i="10"/>
  <c r="T46" i="10" s="1"/>
  <c r="S39" i="10"/>
  <c r="T39" i="10" s="1"/>
  <c r="S38" i="10"/>
  <c r="T38" i="10" s="1"/>
  <c r="S37" i="10"/>
  <c r="T37" i="10" s="1"/>
  <c r="S36" i="10"/>
  <c r="T36" i="10" s="1"/>
  <c r="Q35" i="10"/>
  <c r="S34" i="10"/>
  <c r="T34" i="10" s="1"/>
  <c r="S33" i="10"/>
  <c r="T33" i="10" s="1"/>
  <c r="S32" i="10"/>
  <c r="T32" i="10" s="1"/>
  <c r="S31" i="10"/>
  <c r="T31" i="10" s="1"/>
  <c r="Q30" i="10"/>
  <c r="S29" i="10"/>
  <c r="T29" i="10" s="1"/>
  <c r="S28" i="10"/>
  <c r="T28" i="10" s="1"/>
  <c r="S27" i="10"/>
  <c r="T27" i="10" s="1"/>
  <c r="S25" i="10"/>
  <c r="T25" i="10" s="1"/>
  <c r="S24" i="10"/>
  <c r="T24" i="10" s="1"/>
  <c r="V30" i="10" l="1"/>
  <c r="Q83" i="10"/>
  <c r="Q102" i="10" s="1"/>
  <c r="T30" i="10"/>
  <c r="V35" i="10"/>
  <c r="T35" i="10"/>
  <c r="T23" i="10"/>
  <c r="S83" i="10"/>
  <c r="T83" i="10" l="1"/>
</calcChain>
</file>

<file path=xl/sharedStrings.xml><?xml version="1.0" encoding="utf-8"?>
<sst xmlns="http://schemas.openxmlformats.org/spreadsheetml/2006/main" count="642" uniqueCount="89">
  <si>
    <t>Муниципальное образование</t>
  </si>
  <si>
    <t>Улица</t>
  </si>
  <si>
    <t>дом</t>
  </si>
  <si>
    <t>серия</t>
  </si>
  <si>
    <t>Год постройки</t>
  </si>
  <si>
    <t>Этажность</t>
  </si>
  <si>
    <t>Кол-во подъездов</t>
  </si>
  <si>
    <t>Кол-во квартир</t>
  </si>
  <si>
    <t>Общая площадь МКД, кв.м</t>
  </si>
  <si>
    <t>Общий размер жилой площади всех жилых помещений в доме, кв.м</t>
  </si>
  <si>
    <t>Элементы/Вид работ</t>
  </si>
  <si>
    <t>Объем работ</t>
  </si>
  <si>
    <t>Всего стоимость, тыс. руб.</t>
  </si>
  <si>
    <t>В том числе:</t>
  </si>
  <si>
    <t>Правомерность включения в титульный список</t>
  </si>
  <si>
    <t>Натур. Показатели</t>
  </si>
  <si>
    <t>Ед.изм.</t>
  </si>
  <si>
    <t>Стоим. СМР, тыс. руб.</t>
  </si>
  <si>
    <t>№№ п/п</t>
  </si>
  <si>
    <t>корп.</t>
  </si>
  <si>
    <t>Стоим ПСД,   тыс. руб.</t>
  </si>
  <si>
    <t>Космонавтов</t>
  </si>
  <si>
    <t>панельн.</t>
  </si>
  <si>
    <t>п.м</t>
  </si>
  <si>
    <t>Неудоволетворительное состояние по мониторингу</t>
  </si>
  <si>
    <t>кв.м</t>
  </si>
  <si>
    <t>Установка ОДПУ</t>
  </si>
  <si>
    <t>шт.</t>
  </si>
  <si>
    <t xml:space="preserve"> </t>
  </si>
  <si>
    <t>Спортивная</t>
  </si>
  <si>
    <t>Железнодорожная</t>
  </si>
  <si>
    <t>кирпич.</t>
  </si>
  <si>
    <t>Люблинская</t>
  </si>
  <si>
    <t>Почтовая</t>
  </si>
  <si>
    <t>кв. м</t>
  </si>
  <si>
    <t>Мостотреста</t>
  </si>
  <si>
    <t>Итого:</t>
  </si>
  <si>
    <t xml:space="preserve">Материал конструктивных элементов </t>
  </si>
  <si>
    <t>Замена системы ХВС
( разводка по подвалу )</t>
  </si>
  <si>
    <t>Замена системы канализации
( разводка по подвалу )</t>
  </si>
  <si>
    <t>Замена системы ЦО
( разводка по подвалу )</t>
  </si>
  <si>
    <t>Замена системы ГВС
( разводка по подвалу )</t>
  </si>
  <si>
    <t>Замена системы ХВС
( разводка по подвалу)</t>
  </si>
  <si>
    <t>Замена системы ГВС
( разводка по подвалу)</t>
  </si>
  <si>
    <t>Субсидии из бюджета города Москвы</t>
  </si>
  <si>
    <t>Остафьевская</t>
  </si>
  <si>
    <t>городской округ Щербинка</t>
  </si>
  <si>
    <t xml:space="preserve"> городского округа Щербинка</t>
  </si>
  <si>
    <t>Титульный список многоквартирных домов, подлежащих капитальному ремонту в 2015 году</t>
  </si>
  <si>
    <t>Авиаторов</t>
  </si>
  <si>
    <t>шлакобл.</t>
  </si>
  <si>
    <t>3</t>
  </si>
  <si>
    <t>6</t>
  </si>
  <si>
    <t>Чапаева</t>
  </si>
  <si>
    <t>Замена системы ХВС
( разводка по подвалу,чердаку )</t>
  </si>
  <si>
    <t>Замена системы ЦО
( разводка по подвалу,чердаку )</t>
  </si>
  <si>
    <t>Замена системы ГВС
( разводка по подвалу.чердаку )</t>
  </si>
  <si>
    <t>ул. 40 лет Октября</t>
  </si>
  <si>
    <t>3/2</t>
  </si>
  <si>
    <t>Замена системы ЦО
( разводка по подвалу)</t>
  </si>
  <si>
    <t>2</t>
  </si>
  <si>
    <t>14</t>
  </si>
  <si>
    <t>Театральная</t>
  </si>
  <si>
    <t>Замена системы ЦО
( разводка по подвалу,чердаку)</t>
  </si>
  <si>
    <t>Замена мягкой кровли</t>
  </si>
  <si>
    <t>____________________Кононов А. А.</t>
  </si>
  <si>
    <t xml:space="preserve"> Глава администрации  </t>
  </si>
  <si>
    <t>СОГЛАСОВАНО</t>
  </si>
  <si>
    <t>Заместитель префекта ТиНАО</t>
  </si>
  <si>
    <t>_______________И. А. Малыгин</t>
  </si>
  <si>
    <t>_____________________2014 год</t>
  </si>
  <si>
    <t>УТВЕРЖДАЮ</t>
  </si>
  <si>
    <t>Заместитель Главы Администрации                                                                                           В.В.Холостова</t>
  </si>
  <si>
    <t xml:space="preserve">Замена металлической  кровли </t>
  </si>
  <si>
    <t xml:space="preserve"> Устройство ТВР</t>
  </si>
  <si>
    <t xml:space="preserve">Замена шиферной кровли 
  на металлическую  </t>
  </si>
  <si>
    <t xml:space="preserve">Космонавтов </t>
  </si>
  <si>
    <t>Стоимость на единицу измерения, т.руб.</t>
  </si>
  <si>
    <t>1</t>
  </si>
  <si>
    <t>9</t>
  </si>
  <si>
    <t xml:space="preserve">Высотная </t>
  </si>
  <si>
    <t>Герметизация швов</t>
  </si>
  <si>
    <t>Ремонт межпанельных швов</t>
  </si>
  <si>
    <t>Адресный перечень многоквартирных домов, подлежащих капитальному ремонту в 2015 году</t>
  </si>
  <si>
    <t>Приложение</t>
  </si>
  <si>
    <t>к решению Совета депутатов</t>
  </si>
  <si>
    <t>№ п/п</t>
  </si>
  <si>
    <t>Всего стоимость тыс. руб.</t>
  </si>
  <si>
    <t xml:space="preserve">от 16.12.2014 № 217/23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</si>
</sst>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0" xfId="0" applyBorder="1"/>
    <xf numFmtId="1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1" fontId="16" fillId="0" borderId="5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18" fillId="0" borderId="0" xfId="0" applyFont="1"/>
    <xf numFmtId="0" fontId="19" fillId="0" borderId="0" xfId="0" applyFont="1" applyBorder="1" applyAlignment="1"/>
    <xf numFmtId="0" fontId="19" fillId="0" borderId="0" xfId="0" applyFont="1" applyAlignment="1">
      <alignment horizontal="left" wrapText="1"/>
    </xf>
    <xf numFmtId="0" fontId="15" fillId="0" borderId="5" xfId="0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23" fillId="0" borderId="0" xfId="0" applyNumberFormat="1" applyFont="1" applyBorder="1"/>
    <xf numFmtId="0" fontId="16" fillId="0" borderId="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19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165" fontId="0" fillId="0" borderId="0" xfId="0" applyNumberFormat="1" applyBorder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16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NumberFormat="1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0" fillId="0" borderId="26" xfId="0" applyBorder="1"/>
    <xf numFmtId="0" fontId="17" fillId="0" borderId="5" xfId="0" applyFont="1" applyBorder="1" applyAlignment="1">
      <alignment horizontal="center" vertical="center"/>
    </xf>
    <xf numFmtId="2" fontId="0" fillId="0" borderId="0" xfId="0" applyNumberFormat="1"/>
    <xf numFmtId="0" fontId="8" fillId="0" borderId="15" xfId="0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right" vertical="center"/>
    </xf>
    <xf numFmtId="2" fontId="0" fillId="0" borderId="26" xfId="0" applyNumberFormat="1" applyFont="1" applyBorder="1"/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19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165" fontId="8" fillId="2" borderId="1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0" fillId="0" borderId="5" xfId="0" applyNumberFormat="1" applyFont="1" applyBorder="1"/>
    <xf numFmtId="165" fontId="15" fillId="2" borderId="5" xfId="0" applyNumberFormat="1" applyFont="1" applyFill="1" applyBorder="1" applyAlignment="1">
      <alignment horizontal="right" vertical="center"/>
    </xf>
    <xf numFmtId="165" fontId="15" fillId="0" borderId="5" xfId="0" applyNumberFormat="1" applyFont="1" applyBorder="1" applyAlignment="1">
      <alignment horizontal="right" vertical="center"/>
    </xf>
    <xf numFmtId="2" fontId="15" fillId="0" borderId="24" xfId="0" applyNumberFormat="1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65" fontId="27" fillId="2" borderId="5" xfId="0" applyNumberFormat="1" applyFont="1" applyFill="1" applyBorder="1" applyAlignment="1">
      <alignment horizontal="right" vertical="center"/>
    </xf>
    <xf numFmtId="165" fontId="27" fillId="0" borderId="5" xfId="0" applyNumberFormat="1" applyFont="1" applyBorder="1" applyAlignment="1">
      <alignment horizontal="right" vertical="center"/>
    </xf>
    <xf numFmtId="2" fontId="27" fillId="0" borderId="24" xfId="0" applyNumberFormat="1" applyFont="1" applyBorder="1" applyAlignment="1">
      <alignment horizontal="right" vertical="center"/>
    </xf>
    <xf numFmtId="0" fontId="26" fillId="0" borderId="6" xfId="0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right" vertical="center"/>
    </xf>
    <xf numFmtId="0" fontId="28" fillId="0" borderId="1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 applyAlignment="1"/>
    <xf numFmtId="0" fontId="19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8" fillId="0" borderId="8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1" fontId="27" fillId="0" borderId="8" xfId="0" applyNumberFormat="1" applyFont="1" applyBorder="1" applyAlignment="1">
      <alignment horizontal="center" vertical="center" wrapText="1"/>
    </xf>
    <xf numFmtId="1" fontId="27" fillId="0" borderId="9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114"/>
  <sheetViews>
    <sheetView view="pageBreakPreview" topLeftCell="B1" zoomScale="75" zoomScaleNormal="100" workbookViewId="0">
      <pane ySplit="3" topLeftCell="A33" activePane="bottomLeft" state="frozen"/>
      <selection activeCell="B1" sqref="B1"/>
      <selection pane="bottomLeft" activeCell="Q82" sqref="Q82:S82"/>
    </sheetView>
  </sheetViews>
  <sheetFormatPr defaultRowHeight="15" x14ac:dyDescent="0.25"/>
  <cols>
    <col min="1" max="1" width="19.5703125" customWidth="1"/>
    <col min="2" max="2" width="5.5703125" customWidth="1"/>
    <col min="3" max="3" width="21.28515625" customWidth="1"/>
    <col min="4" max="4" width="6.85546875" customWidth="1"/>
    <col min="7" max="7" width="10.28515625" customWidth="1"/>
    <col min="8" max="8" width="13.7109375" customWidth="1"/>
    <col min="9" max="9" width="11" customWidth="1"/>
    <col min="10" max="10" width="9.42578125" customWidth="1"/>
    <col min="11" max="11" width="9.7109375" customWidth="1"/>
    <col min="13" max="13" width="12" customWidth="1"/>
    <col min="14" max="14" width="23.5703125" customWidth="1"/>
    <col min="17" max="17" width="11.140625" bestFit="1" customWidth="1"/>
    <col min="18" max="18" width="10.5703125" customWidth="1"/>
    <col min="19" max="19" width="11" customWidth="1"/>
    <col min="20" max="20" width="11" hidden="1" customWidth="1"/>
    <col min="21" max="21" width="26.28515625" customWidth="1"/>
    <col min="22" max="22" width="15.140625" customWidth="1"/>
    <col min="23" max="23" width="8.85546875" hidden="1" customWidth="1"/>
  </cols>
  <sheetData>
    <row r="3" spans="1:24" ht="33" customHeight="1" x14ac:dyDescent="0.25">
      <c r="A3" s="4"/>
      <c r="B3" s="42"/>
      <c r="C3" s="59" t="s">
        <v>71</v>
      </c>
      <c r="D3" s="188"/>
      <c r="E3" s="188"/>
      <c r="F3" s="188"/>
      <c r="G3" s="192"/>
      <c r="H3" s="192"/>
      <c r="I3" s="192"/>
      <c r="J3" s="43"/>
      <c r="K3" s="43"/>
      <c r="L3" s="43"/>
      <c r="M3" s="59"/>
      <c r="N3" s="53"/>
      <c r="O3" s="53"/>
      <c r="P3" s="195" t="s">
        <v>67</v>
      </c>
      <c r="Q3" s="195"/>
      <c r="R3" s="57"/>
      <c r="S3" s="57"/>
      <c r="T3" s="85"/>
      <c r="U3" s="58"/>
      <c r="V3" s="81"/>
      <c r="W3" s="58"/>
      <c r="X3" s="58"/>
    </row>
    <row r="4" spans="1:24" ht="15.75" x14ac:dyDescent="0.25">
      <c r="A4" s="4"/>
      <c r="B4" s="42"/>
      <c r="C4" s="196" t="s">
        <v>66</v>
      </c>
      <c r="D4" s="197"/>
      <c r="E4" s="197"/>
      <c r="F4" s="197"/>
      <c r="G4" s="197"/>
      <c r="H4" s="197"/>
      <c r="I4" s="197"/>
      <c r="J4" s="43"/>
      <c r="K4" s="43"/>
      <c r="L4" s="43"/>
      <c r="M4" s="53"/>
      <c r="N4" s="56"/>
      <c r="O4" s="56"/>
      <c r="P4" s="188" t="s">
        <v>68</v>
      </c>
      <c r="Q4" s="192"/>
      <c r="R4" s="192"/>
      <c r="S4" s="192"/>
      <c r="T4" s="192"/>
      <c r="U4" s="192"/>
      <c r="V4" s="192"/>
      <c r="W4" s="192"/>
      <c r="X4" s="192"/>
    </row>
    <row r="5" spans="1:24" ht="15.75" customHeight="1" x14ac:dyDescent="0.25">
      <c r="A5" s="4"/>
      <c r="B5" s="42"/>
      <c r="C5" s="198" t="s">
        <v>47</v>
      </c>
      <c r="D5" s="198"/>
      <c r="E5" s="198"/>
      <c r="F5" s="198"/>
      <c r="G5" s="198"/>
      <c r="H5" s="198"/>
      <c r="I5" s="198"/>
      <c r="J5" s="43"/>
      <c r="K5" s="43"/>
      <c r="L5" s="43"/>
      <c r="M5" s="59"/>
      <c r="N5" s="59"/>
      <c r="O5" s="59"/>
      <c r="P5" s="198" t="s">
        <v>69</v>
      </c>
      <c r="Q5" s="198"/>
      <c r="R5" s="198"/>
      <c r="S5" s="198"/>
      <c r="T5" s="198"/>
      <c r="U5" s="198"/>
      <c r="V5" s="198"/>
      <c r="W5" s="198"/>
      <c r="X5" s="198"/>
    </row>
    <row r="6" spans="1:24" ht="13.15" customHeight="1" x14ac:dyDescent="0.25">
      <c r="A6" s="3"/>
      <c r="B6" s="42"/>
      <c r="C6" s="186" t="s">
        <v>65</v>
      </c>
      <c r="D6" s="187"/>
      <c r="E6" s="187"/>
      <c r="F6" s="44"/>
      <c r="G6" s="44"/>
      <c r="H6" s="44"/>
      <c r="I6" s="44"/>
      <c r="J6" s="43"/>
      <c r="K6" s="43"/>
      <c r="L6" s="43"/>
      <c r="M6" s="53"/>
      <c r="N6" s="54"/>
      <c r="O6" s="54"/>
      <c r="P6" s="188" t="s">
        <v>70</v>
      </c>
      <c r="Q6" s="189"/>
      <c r="R6" s="189"/>
      <c r="S6" s="189"/>
      <c r="T6" s="189"/>
      <c r="U6" s="189"/>
      <c r="V6" s="189"/>
      <c r="W6" s="189"/>
      <c r="X6" s="189"/>
    </row>
    <row r="7" spans="1:24" ht="15.75" hidden="1" x14ac:dyDescent="0.25">
      <c r="A7" s="3"/>
      <c r="B7" s="42"/>
      <c r="C7" s="59"/>
      <c r="D7" s="55"/>
      <c r="E7" s="59"/>
      <c r="F7" s="59"/>
      <c r="G7" s="55"/>
      <c r="H7" s="55"/>
      <c r="I7" s="55"/>
      <c r="J7" s="43"/>
      <c r="K7" s="43"/>
      <c r="L7" s="43"/>
      <c r="M7" s="59"/>
      <c r="N7" s="55"/>
      <c r="O7" s="59"/>
      <c r="P7" s="59"/>
      <c r="Q7" s="55"/>
      <c r="R7" s="59"/>
      <c r="S7" s="59"/>
      <c r="T7" s="86"/>
      <c r="U7" s="55"/>
      <c r="V7" s="79"/>
      <c r="W7" s="55"/>
      <c r="X7" s="55"/>
    </row>
    <row r="8" spans="1:24" ht="15.75" hidden="1" x14ac:dyDescent="0.25">
      <c r="A8" s="3"/>
      <c r="B8" s="42"/>
      <c r="C8" s="190"/>
      <c r="D8" s="191"/>
      <c r="E8" s="191"/>
      <c r="F8" s="191"/>
      <c r="G8" s="191"/>
      <c r="H8" s="191"/>
      <c r="I8" s="55"/>
      <c r="J8" s="43"/>
      <c r="K8" s="43"/>
      <c r="L8" s="43"/>
      <c r="M8" s="59"/>
      <c r="N8" s="55"/>
      <c r="O8" s="55"/>
      <c r="P8" s="59"/>
      <c r="Q8" s="190" t="s">
        <v>28</v>
      </c>
      <c r="R8" s="190"/>
      <c r="S8" s="190"/>
      <c r="T8" s="190"/>
      <c r="U8" s="192"/>
      <c r="V8" s="192"/>
      <c r="W8" s="192"/>
      <c r="X8" s="55"/>
    </row>
    <row r="9" spans="1:24" ht="15.75" x14ac:dyDescent="0.25">
      <c r="A9" s="3"/>
      <c r="B9" s="42"/>
      <c r="C9" s="64"/>
      <c r="D9" s="65"/>
      <c r="E9" s="65"/>
      <c r="F9" s="65"/>
      <c r="G9" s="65"/>
      <c r="H9" s="65"/>
      <c r="I9" s="64"/>
      <c r="J9" s="43"/>
      <c r="K9" s="43"/>
      <c r="L9" s="43"/>
      <c r="M9" s="67"/>
      <c r="N9" s="64"/>
      <c r="O9" s="64"/>
      <c r="P9" s="67"/>
      <c r="Q9" s="64"/>
      <c r="R9" s="64"/>
      <c r="S9" s="64"/>
      <c r="T9" s="83"/>
      <c r="U9" s="66"/>
      <c r="V9" s="80"/>
      <c r="W9" s="66"/>
      <c r="X9" s="64"/>
    </row>
    <row r="10" spans="1:24" ht="15.75" x14ac:dyDescent="0.25">
      <c r="A10" s="5"/>
      <c r="B10" s="5"/>
      <c r="C10" s="5"/>
      <c r="D10" s="5"/>
      <c r="E10" s="5"/>
      <c r="F10" s="5"/>
      <c r="G10" s="5"/>
      <c r="H10" s="5"/>
      <c r="I10" s="193"/>
      <c r="J10" s="193"/>
      <c r="K10" s="193"/>
      <c r="L10" s="193"/>
      <c r="M10" s="193"/>
      <c r="N10" s="193"/>
      <c r="O10" s="5"/>
      <c r="P10" s="5"/>
      <c r="Q10" s="5"/>
      <c r="R10" s="194"/>
      <c r="S10" s="194"/>
      <c r="T10" s="194"/>
      <c r="U10" s="194"/>
      <c r="V10" s="78"/>
      <c r="W10" s="42"/>
      <c r="X10" s="42"/>
    </row>
    <row r="11" spans="1:24" ht="15.75" x14ac:dyDescent="0.25">
      <c r="A11" s="199" t="s">
        <v>48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77"/>
      <c r="W11" s="1"/>
      <c r="X11" s="42"/>
    </row>
    <row r="12" spans="1:24" ht="18.600000000000001" customHeight="1" thickBot="1" x14ac:dyDescent="0.3">
      <c r="A12" s="52"/>
      <c r="B12" s="52"/>
      <c r="C12" s="52"/>
      <c r="D12" s="52"/>
      <c r="E12" s="52"/>
      <c r="F12" s="200" t="s">
        <v>28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52"/>
      <c r="R12" s="52"/>
      <c r="S12" s="52"/>
      <c r="T12" s="84"/>
      <c r="U12" s="52"/>
      <c r="V12" s="78"/>
      <c r="W12" s="1"/>
    </row>
    <row r="13" spans="1:24" ht="0.6" hidden="1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84"/>
      <c r="U13" s="52"/>
      <c r="V13" s="78"/>
      <c r="W13" s="1"/>
    </row>
    <row r="14" spans="1:24" ht="16.5" hidden="1" thickBot="1" x14ac:dyDescent="0.3">
      <c r="W14" s="1"/>
    </row>
    <row r="15" spans="1:24" ht="16.5" hidden="1" thickBot="1" x14ac:dyDescent="0.3">
      <c r="A15" s="6"/>
      <c r="B15" s="194" t="s">
        <v>28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0"/>
    </row>
    <row r="16" spans="1:24" ht="16.5" thickBot="1" x14ac:dyDescent="0.3">
      <c r="A16" s="201" t="s">
        <v>0</v>
      </c>
      <c r="B16" s="202" t="s">
        <v>18</v>
      </c>
      <c r="C16" s="204" t="s">
        <v>1</v>
      </c>
      <c r="D16" s="204" t="s">
        <v>2</v>
      </c>
      <c r="E16" s="204" t="s">
        <v>19</v>
      </c>
      <c r="F16" s="204" t="s">
        <v>3</v>
      </c>
      <c r="G16" s="204" t="s">
        <v>4</v>
      </c>
      <c r="H16" s="205" t="s">
        <v>37</v>
      </c>
      <c r="I16" s="205" t="s">
        <v>5</v>
      </c>
      <c r="J16" s="205" t="s">
        <v>6</v>
      </c>
      <c r="K16" s="205" t="s">
        <v>7</v>
      </c>
      <c r="L16" s="205" t="s">
        <v>8</v>
      </c>
      <c r="M16" s="205" t="s">
        <v>9</v>
      </c>
      <c r="N16" s="205" t="s">
        <v>10</v>
      </c>
      <c r="O16" s="206" t="s">
        <v>11</v>
      </c>
      <c r="P16" s="207"/>
      <c r="Q16" s="218" t="s">
        <v>12</v>
      </c>
      <c r="R16" s="206" t="s">
        <v>13</v>
      </c>
      <c r="S16" s="207"/>
      <c r="T16" s="95"/>
      <c r="U16" s="208" t="s">
        <v>14</v>
      </c>
      <c r="V16" s="212" t="s">
        <v>77</v>
      </c>
      <c r="W16" s="210"/>
      <c r="X16" s="2"/>
    </row>
    <row r="17" spans="1:24" ht="106.15" customHeight="1" thickBot="1" x14ac:dyDescent="0.3">
      <c r="A17" s="202"/>
      <c r="B17" s="203"/>
      <c r="C17" s="205"/>
      <c r="D17" s="205"/>
      <c r="E17" s="205"/>
      <c r="F17" s="205"/>
      <c r="G17" s="205"/>
      <c r="H17" s="217"/>
      <c r="I17" s="217"/>
      <c r="J17" s="217"/>
      <c r="K17" s="217"/>
      <c r="L17" s="217"/>
      <c r="M17" s="217"/>
      <c r="N17" s="217"/>
      <c r="O17" s="51" t="s">
        <v>15</v>
      </c>
      <c r="P17" s="51" t="s">
        <v>16</v>
      </c>
      <c r="Q17" s="219"/>
      <c r="R17" s="51" t="s">
        <v>17</v>
      </c>
      <c r="S17" s="51" t="s">
        <v>20</v>
      </c>
      <c r="T17" s="87"/>
      <c r="U17" s="209"/>
      <c r="V17" s="213"/>
      <c r="W17" s="211"/>
      <c r="X17" s="2"/>
    </row>
    <row r="18" spans="1:24" ht="14.45" customHeight="1" thickBot="1" x14ac:dyDescent="0.3">
      <c r="A18" s="7">
        <v>1</v>
      </c>
      <c r="B18" s="8"/>
      <c r="C18" s="35">
        <v>2</v>
      </c>
      <c r="D18" s="35">
        <v>3</v>
      </c>
      <c r="E18" s="35">
        <v>4</v>
      </c>
      <c r="F18" s="35">
        <v>5</v>
      </c>
      <c r="G18" s="35">
        <v>6</v>
      </c>
      <c r="H18" s="35">
        <v>7</v>
      </c>
      <c r="I18" s="35">
        <v>8</v>
      </c>
      <c r="J18" s="35">
        <v>9</v>
      </c>
      <c r="K18" s="35">
        <v>10</v>
      </c>
      <c r="L18" s="35">
        <v>11</v>
      </c>
      <c r="M18" s="35">
        <v>12</v>
      </c>
      <c r="N18" s="35">
        <v>13</v>
      </c>
      <c r="O18" s="35">
        <v>14</v>
      </c>
      <c r="P18" s="35">
        <v>15</v>
      </c>
      <c r="Q18" s="35">
        <v>16</v>
      </c>
      <c r="R18" s="35">
        <v>17</v>
      </c>
      <c r="S18" s="35">
        <v>18</v>
      </c>
      <c r="T18" s="88"/>
      <c r="U18" s="88">
        <v>19</v>
      </c>
      <c r="V18" s="76"/>
    </row>
    <row r="19" spans="1:24" ht="14.45" customHeight="1" x14ac:dyDescent="0.25">
      <c r="A19" s="24"/>
      <c r="B19" s="25"/>
      <c r="C19" s="222" t="s">
        <v>44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93"/>
    </row>
    <row r="20" spans="1:24" ht="31.9" customHeight="1" x14ac:dyDescent="0.25">
      <c r="A20" s="214" t="s">
        <v>46</v>
      </c>
      <c r="B20" s="181">
        <v>1</v>
      </c>
      <c r="C20" s="181" t="s">
        <v>21</v>
      </c>
      <c r="D20" s="181">
        <v>2</v>
      </c>
      <c r="E20" s="181"/>
      <c r="F20" s="181"/>
      <c r="G20" s="181">
        <v>1981</v>
      </c>
      <c r="H20" s="181" t="s">
        <v>22</v>
      </c>
      <c r="I20" s="181">
        <v>5</v>
      </c>
      <c r="J20" s="181">
        <v>3</v>
      </c>
      <c r="K20" s="181">
        <v>60</v>
      </c>
      <c r="L20" s="181">
        <v>4153</v>
      </c>
      <c r="M20" s="181">
        <v>3562</v>
      </c>
      <c r="N20" s="99" t="s">
        <v>73</v>
      </c>
      <c r="O20" s="32">
        <v>1526</v>
      </c>
      <c r="P20" s="32" t="s">
        <v>25</v>
      </c>
      <c r="Q20" s="134">
        <v>1545.962</v>
      </c>
      <c r="R20" s="134">
        <v>1545.962</v>
      </c>
      <c r="S20" s="135">
        <v>0</v>
      </c>
      <c r="T20" s="96">
        <f>Q20-R20-S20</f>
        <v>0</v>
      </c>
      <c r="U20" s="224" t="s">
        <v>24</v>
      </c>
      <c r="V20" s="74">
        <f t="shared" ref="V20:V51" si="0">Q20/O20</f>
        <v>1.01308125819135</v>
      </c>
    </row>
    <row r="21" spans="1:24" ht="31.9" customHeight="1" x14ac:dyDescent="0.25">
      <c r="A21" s="215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99" t="s">
        <v>74</v>
      </c>
      <c r="O21" s="32">
        <v>1526</v>
      </c>
      <c r="P21" s="32" t="s">
        <v>25</v>
      </c>
      <c r="Q21" s="134">
        <f>R21+S21</f>
        <v>1019.341</v>
      </c>
      <c r="R21" s="134">
        <v>994.47900000000004</v>
      </c>
      <c r="S21" s="135">
        <v>24.861999999999998</v>
      </c>
      <c r="T21" s="96">
        <f t="shared" ref="T21:T83" si="1">Q21-R21-S21</f>
        <v>-3.1974423109204508E-14</v>
      </c>
      <c r="U21" s="225"/>
      <c r="V21" s="74">
        <f t="shared" si="0"/>
        <v>0.6679823066841416</v>
      </c>
      <c r="X21" s="94" t="s">
        <v>28</v>
      </c>
    </row>
    <row r="22" spans="1:24" ht="31.9" customHeight="1" x14ac:dyDescent="0.25">
      <c r="A22" s="215"/>
      <c r="B22" s="181">
        <v>2</v>
      </c>
      <c r="C22" s="181" t="s">
        <v>45</v>
      </c>
      <c r="D22" s="181">
        <v>13</v>
      </c>
      <c r="E22" s="181"/>
      <c r="F22" s="181"/>
      <c r="G22" s="181">
        <v>1959</v>
      </c>
      <c r="H22" s="181" t="s">
        <v>31</v>
      </c>
      <c r="I22" s="181">
        <v>3</v>
      </c>
      <c r="J22" s="181">
        <v>3</v>
      </c>
      <c r="K22" s="181">
        <v>36</v>
      </c>
      <c r="L22" s="181">
        <v>1625</v>
      </c>
      <c r="M22" s="181">
        <v>1516.3</v>
      </c>
      <c r="N22" s="99" t="s">
        <v>75</v>
      </c>
      <c r="O22" s="32">
        <v>973</v>
      </c>
      <c r="P22" s="32" t="s">
        <v>25</v>
      </c>
      <c r="Q22" s="134">
        <v>1464.316</v>
      </c>
      <c r="R22" s="134">
        <v>1464.316</v>
      </c>
      <c r="S22" s="135">
        <v>0</v>
      </c>
      <c r="T22" s="96">
        <f t="shared" si="1"/>
        <v>0</v>
      </c>
      <c r="U22" s="224" t="s">
        <v>24</v>
      </c>
      <c r="V22" s="74">
        <f t="shared" si="0"/>
        <v>1.5049496402877698</v>
      </c>
    </row>
    <row r="23" spans="1:24" ht="30" customHeight="1" x14ac:dyDescent="0.25">
      <c r="A23" s="215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99" t="s">
        <v>74</v>
      </c>
      <c r="O23" s="32">
        <v>973</v>
      </c>
      <c r="P23" s="32" t="s">
        <v>25</v>
      </c>
      <c r="Q23" s="134">
        <f>R23+S23</f>
        <v>1512.4150000000002</v>
      </c>
      <c r="R23" s="134">
        <v>1475.5250000000001</v>
      </c>
      <c r="S23" s="135">
        <v>36.89</v>
      </c>
      <c r="T23" s="96">
        <f t="shared" si="1"/>
        <v>9.9475983006414026E-14</v>
      </c>
      <c r="U23" s="225"/>
      <c r="V23" s="74">
        <f t="shared" si="0"/>
        <v>1.5543833504624873</v>
      </c>
    </row>
    <row r="24" spans="1:24" ht="38.25" x14ac:dyDescent="0.25">
      <c r="A24" s="215"/>
      <c r="B24" s="49">
        <v>3</v>
      </c>
      <c r="C24" s="48" t="s">
        <v>32</v>
      </c>
      <c r="D24" s="48">
        <v>2</v>
      </c>
      <c r="E24" s="48"/>
      <c r="F24" s="48"/>
      <c r="G24" s="48">
        <v>1963</v>
      </c>
      <c r="H24" s="48" t="s">
        <v>31</v>
      </c>
      <c r="I24" s="48">
        <v>4</v>
      </c>
      <c r="J24" s="48">
        <v>3</v>
      </c>
      <c r="K24" s="48">
        <v>48</v>
      </c>
      <c r="L24" s="48">
        <v>2810.3</v>
      </c>
      <c r="M24" s="48">
        <v>2037.9</v>
      </c>
      <c r="N24" s="12" t="s">
        <v>39</v>
      </c>
      <c r="O24" s="48">
        <v>150</v>
      </c>
      <c r="P24" s="11" t="s">
        <v>23</v>
      </c>
      <c r="Q24" s="127">
        <v>450</v>
      </c>
      <c r="R24" s="127">
        <v>450</v>
      </c>
      <c r="S24" s="128">
        <f t="shared" ref="S24:S75" si="2">Q24-R24</f>
        <v>0</v>
      </c>
      <c r="T24" s="96">
        <f t="shared" si="1"/>
        <v>0</v>
      </c>
      <c r="U24" s="89" t="s">
        <v>24</v>
      </c>
      <c r="V24" s="12">
        <f t="shared" si="0"/>
        <v>3</v>
      </c>
    </row>
    <row r="25" spans="1:24" ht="38.25" x14ac:dyDescent="0.25">
      <c r="A25" s="215"/>
      <c r="B25" s="49">
        <v>4</v>
      </c>
      <c r="C25" s="48" t="s">
        <v>53</v>
      </c>
      <c r="D25" s="48">
        <v>4</v>
      </c>
      <c r="E25" s="48"/>
      <c r="F25" s="48"/>
      <c r="G25" s="48">
        <v>1959</v>
      </c>
      <c r="H25" s="48" t="s">
        <v>31</v>
      </c>
      <c r="I25" s="48">
        <v>4</v>
      </c>
      <c r="J25" s="48">
        <v>2</v>
      </c>
      <c r="K25" s="48">
        <v>24</v>
      </c>
      <c r="L25" s="48">
        <v>1977.1</v>
      </c>
      <c r="M25" s="48">
        <v>1377.9</v>
      </c>
      <c r="N25" s="12" t="s">
        <v>39</v>
      </c>
      <c r="O25" s="48">
        <v>100</v>
      </c>
      <c r="P25" s="11" t="s">
        <v>23</v>
      </c>
      <c r="Q25" s="127">
        <v>300</v>
      </c>
      <c r="R25" s="127">
        <v>300</v>
      </c>
      <c r="S25" s="128">
        <f t="shared" si="2"/>
        <v>0</v>
      </c>
      <c r="T25" s="96">
        <f t="shared" si="1"/>
        <v>0</v>
      </c>
      <c r="U25" s="89" t="s">
        <v>24</v>
      </c>
      <c r="V25" s="12">
        <f t="shared" si="0"/>
        <v>3</v>
      </c>
    </row>
    <row r="26" spans="1:24" x14ac:dyDescent="0.25">
      <c r="A26" s="215"/>
      <c r="B26" s="167">
        <v>5</v>
      </c>
      <c r="C26" s="170" t="s">
        <v>49</v>
      </c>
      <c r="D26" s="170">
        <v>2</v>
      </c>
      <c r="E26" s="167"/>
      <c r="F26" s="170" t="s">
        <v>28</v>
      </c>
      <c r="G26" s="170">
        <v>1970</v>
      </c>
      <c r="H26" s="170" t="s">
        <v>31</v>
      </c>
      <c r="I26" s="170">
        <v>5</v>
      </c>
      <c r="J26" s="170">
        <v>4</v>
      </c>
      <c r="K26" s="170">
        <v>70</v>
      </c>
      <c r="L26" s="170">
        <v>3562</v>
      </c>
      <c r="M26" s="170">
        <v>3128.6</v>
      </c>
      <c r="N26" s="99" t="s">
        <v>64</v>
      </c>
      <c r="O26" s="102">
        <v>872</v>
      </c>
      <c r="P26" s="32" t="s">
        <v>25</v>
      </c>
      <c r="Q26" s="134">
        <v>1418.5619999999999</v>
      </c>
      <c r="R26" s="134">
        <v>1418.5619999999999</v>
      </c>
      <c r="S26" s="135">
        <v>0</v>
      </c>
      <c r="T26" s="96">
        <f t="shared" si="1"/>
        <v>0</v>
      </c>
      <c r="U26" s="210" t="s">
        <v>24</v>
      </c>
      <c r="V26" s="12">
        <f t="shared" si="0"/>
        <v>1.6267912844036696</v>
      </c>
    </row>
    <row r="27" spans="1:24" ht="25.5" x14ac:dyDescent="0.25">
      <c r="A27" s="215"/>
      <c r="B27" s="168"/>
      <c r="C27" s="171"/>
      <c r="D27" s="171"/>
      <c r="E27" s="168"/>
      <c r="F27" s="171"/>
      <c r="G27" s="171"/>
      <c r="H27" s="171"/>
      <c r="I27" s="171"/>
      <c r="J27" s="171"/>
      <c r="K27" s="171"/>
      <c r="L27" s="171"/>
      <c r="M27" s="171"/>
      <c r="N27" s="12" t="s">
        <v>38</v>
      </c>
      <c r="O27" s="50">
        <v>90</v>
      </c>
      <c r="P27" s="50" t="s">
        <v>23</v>
      </c>
      <c r="Q27" s="127">
        <v>171</v>
      </c>
      <c r="R27" s="127">
        <v>171</v>
      </c>
      <c r="S27" s="128">
        <f t="shared" si="2"/>
        <v>0</v>
      </c>
      <c r="T27" s="96">
        <f t="shared" si="1"/>
        <v>0</v>
      </c>
      <c r="U27" s="221"/>
      <c r="V27" s="74">
        <f t="shared" si="0"/>
        <v>1.9</v>
      </c>
    </row>
    <row r="28" spans="1:24" ht="25.5" x14ac:dyDescent="0.25">
      <c r="A28" s="215"/>
      <c r="B28" s="168"/>
      <c r="C28" s="171"/>
      <c r="D28" s="171"/>
      <c r="E28" s="168"/>
      <c r="F28" s="171"/>
      <c r="G28" s="171"/>
      <c r="H28" s="171"/>
      <c r="I28" s="171"/>
      <c r="J28" s="171"/>
      <c r="K28" s="171"/>
      <c r="L28" s="171"/>
      <c r="M28" s="171"/>
      <c r="N28" s="12" t="s">
        <v>40</v>
      </c>
      <c r="O28" s="13">
        <v>385</v>
      </c>
      <c r="P28" s="50" t="s">
        <v>23</v>
      </c>
      <c r="Q28" s="127">
        <v>862.4</v>
      </c>
      <c r="R28" s="127">
        <v>862.4</v>
      </c>
      <c r="S28" s="128">
        <f t="shared" si="2"/>
        <v>0</v>
      </c>
      <c r="T28" s="96">
        <f t="shared" si="1"/>
        <v>0</v>
      </c>
      <c r="U28" s="221"/>
      <c r="V28" s="74">
        <f t="shared" si="0"/>
        <v>2.2399999999999998</v>
      </c>
    </row>
    <row r="29" spans="1:24" ht="38.25" x14ac:dyDescent="0.25">
      <c r="A29" s="215"/>
      <c r="B29" s="168"/>
      <c r="C29" s="171"/>
      <c r="D29" s="171"/>
      <c r="E29" s="168"/>
      <c r="F29" s="171"/>
      <c r="G29" s="171"/>
      <c r="H29" s="171"/>
      <c r="I29" s="171"/>
      <c r="J29" s="171"/>
      <c r="K29" s="171"/>
      <c r="L29" s="171"/>
      <c r="M29" s="171"/>
      <c r="N29" s="11" t="s">
        <v>39</v>
      </c>
      <c r="O29" s="13">
        <v>85</v>
      </c>
      <c r="P29" s="50" t="s">
        <v>23</v>
      </c>
      <c r="Q29" s="127">
        <v>255</v>
      </c>
      <c r="R29" s="127">
        <v>255</v>
      </c>
      <c r="S29" s="128">
        <f t="shared" si="2"/>
        <v>0</v>
      </c>
      <c r="T29" s="96">
        <f t="shared" si="1"/>
        <v>0</v>
      </c>
      <c r="U29" s="221"/>
      <c r="V29" s="12">
        <f t="shared" si="0"/>
        <v>3</v>
      </c>
    </row>
    <row r="30" spans="1:24" x14ac:dyDescent="0.25">
      <c r="A30" s="215"/>
      <c r="B30" s="169"/>
      <c r="C30" s="172"/>
      <c r="D30" s="172"/>
      <c r="E30" s="169"/>
      <c r="F30" s="172"/>
      <c r="G30" s="172"/>
      <c r="H30" s="172"/>
      <c r="I30" s="172"/>
      <c r="J30" s="172"/>
      <c r="K30" s="172"/>
      <c r="L30" s="172"/>
      <c r="M30" s="172"/>
      <c r="N30" s="50" t="s">
        <v>26</v>
      </c>
      <c r="O30" s="60">
        <v>2</v>
      </c>
      <c r="P30" s="50" t="s">
        <v>27</v>
      </c>
      <c r="Q30" s="127">
        <f>R30+S30</f>
        <v>500</v>
      </c>
      <c r="R30" s="127">
        <v>487.5</v>
      </c>
      <c r="S30" s="128">
        <v>12.5</v>
      </c>
      <c r="T30" s="96">
        <f t="shared" si="1"/>
        <v>0</v>
      </c>
      <c r="U30" s="211"/>
      <c r="V30" s="12">
        <f t="shared" si="0"/>
        <v>250</v>
      </c>
    </row>
    <row r="31" spans="1:24" ht="25.5" x14ac:dyDescent="0.25">
      <c r="A31" s="215"/>
      <c r="B31" s="184">
        <v>6</v>
      </c>
      <c r="C31" s="220" t="s">
        <v>29</v>
      </c>
      <c r="D31" s="220">
        <v>6</v>
      </c>
      <c r="E31" s="220"/>
      <c r="F31" s="220" t="s">
        <v>28</v>
      </c>
      <c r="G31" s="220">
        <v>1977</v>
      </c>
      <c r="H31" s="220" t="s">
        <v>22</v>
      </c>
      <c r="I31" s="220">
        <v>5</v>
      </c>
      <c r="J31" s="220">
        <v>6</v>
      </c>
      <c r="K31" s="220">
        <v>88</v>
      </c>
      <c r="L31" s="220">
        <v>5140.2</v>
      </c>
      <c r="M31" s="220">
        <v>4321.3999999999996</v>
      </c>
      <c r="N31" s="12" t="s">
        <v>38</v>
      </c>
      <c r="O31" s="50">
        <v>300</v>
      </c>
      <c r="P31" s="50" t="s">
        <v>23</v>
      </c>
      <c r="Q31" s="127">
        <v>570</v>
      </c>
      <c r="R31" s="127">
        <v>570</v>
      </c>
      <c r="S31" s="128">
        <f t="shared" si="2"/>
        <v>0</v>
      </c>
      <c r="T31" s="96">
        <f t="shared" si="1"/>
        <v>0</v>
      </c>
      <c r="U31" s="226" t="s">
        <v>24</v>
      </c>
      <c r="V31" s="74">
        <f t="shared" si="0"/>
        <v>1.9</v>
      </c>
    </row>
    <row r="32" spans="1:24" ht="25.5" x14ac:dyDescent="0.25">
      <c r="A32" s="215"/>
      <c r="B32" s="184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12" t="s">
        <v>41</v>
      </c>
      <c r="O32" s="50">
        <v>360</v>
      </c>
      <c r="P32" s="50" t="s">
        <v>23</v>
      </c>
      <c r="Q32" s="127">
        <v>684</v>
      </c>
      <c r="R32" s="127">
        <v>684</v>
      </c>
      <c r="S32" s="128">
        <f t="shared" si="2"/>
        <v>0</v>
      </c>
      <c r="T32" s="96">
        <f t="shared" si="1"/>
        <v>0</v>
      </c>
      <c r="U32" s="226"/>
      <c r="V32" s="74">
        <f t="shared" si="0"/>
        <v>1.9</v>
      </c>
    </row>
    <row r="33" spans="1:22" ht="25.5" x14ac:dyDescent="0.25">
      <c r="A33" s="215"/>
      <c r="B33" s="184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12" t="s">
        <v>40</v>
      </c>
      <c r="O33" s="13">
        <v>450</v>
      </c>
      <c r="P33" s="50" t="s">
        <v>23</v>
      </c>
      <c r="Q33" s="127">
        <v>1008</v>
      </c>
      <c r="R33" s="127">
        <v>1008</v>
      </c>
      <c r="S33" s="128">
        <f t="shared" si="2"/>
        <v>0</v>
      </c>
      <c r="T33" s="96">
        <f t="shared" si="1"/>
        <v>0</v>
      </c>
      <c r="U33" s="226"/>
      <c r="V33" s="74">
        <f t="shared" si="0"/>
        <v>2.2400000000000002</v>
      </c>
    </row>
    <row r="34" spans="1:22" ht="38.25" x14ac:dyDescent="0.25">
      <c r="A34" s="215"/>
      <c r="B34" s="184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11" t="s">
        <v>39</v>
      </c>
      <c r="O34" s="13">
        <v>200</v>
      </c>
      <c r="P34" s="50" t="s">
        <v>23</v>
      </c>
      <c r="Q34" s="127">
        <v>600</v>
      </c>
      <c r="R34" s="127">
        <v>600</v>
      </c>
      <c r="S34" s="128">
        <f t="shared" si="2"/>
        <v>0</v>
      </c>
      <c r="T34" s="96">
        <f t="shared" si="1"/>
        <v>0</v>
      </c>
      <c r="U34" s="226"/>
      <c r="V34" s="12">
        <f t="shared" si="0"/>
        <v>3</v>
      </c>
    </row>
    <row r="35" spans="1:22" x14ac:dyDescent="0.25">
      <c r="A35" s="215"/>
      <c r="B35" s="184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50" t="s">
        <v>26</v>
      </c>
      <c r="O35" s="60">
        <v>4</v>
      </c>
      <c r="P35" s="50" t="s">
        <v>27</v>
      </c>
      <c r="Q35" s="127">
        <f>R35+S35</f>
        <v>1000</v>
      </c>
      <c r="R35" s="127">
        <v>975</v>
      </c>
      <c r="S35" s="128">
        <v>25</v>
      </c>
      <c r="T35" s="96">
        <f t="shared" si="1"/>
        <v>0</v>
      </c>
      <c r="U35" s="226"/>
      <c r="V35" s="74">
        <f t="shared" si="0"/>
        <v>250</v>
      </c>
    </row>
    <row r="36" spans="1:22" ht="25.5" x14ac:dyDescent="0.25">
      <c r="A36" s="215"/>
      <c r="B36" s="228">
        <v>7</v>
      </c>
      <c r="C36" s="170" t="s">
        <v>62</v>
      </c>
      <c r="D36" s="170">
        <v>1</v>
      </c>
      <c r="E36" s="170"/>
      <c r="F36" s="170"/>
      <c r="G36" s="170">
        <v>1957</v>
      </c>
      <c r="H36" s="170" t="s">
        <v>31</v>
      </c>
      <c r="I36" s="170">
        <v>3</v>
      </c>
      <c r="J36" s="170">
        <v>3</v>
      </c>
      <c r="K36" s="170">
        <v>24</v>
      </c>
      <c r="L36" s="170">
        <v>2058.9</v>
      </c>
      <c r="M36" s="170">
        <v>1222.4000000000001</v>
      </c>
      <c r="N36" s="12" t="s">
        <v>38</v>
      </c>
      <c r="O36" s="60">
        <v>125</v>
      </c>
      <c r="P36" s="50" t="s">
        <v>23</v>
      </c>
      <c r="Q36" s="127">
        <v>237.5</v>
      </c>
      <c r="R36" s="127">
        <v>237.5</v>
      </c>
      <c r="S36" s="128">
        <f t="shared" si="2"/>
        <v>0</v>
      </c>
      <c r="T36" s="96">
        <f t="shared" si="1"/>
        <v>0</v>
      </c>
      <c r="U36" s="224" t="s">
        <v>24</v>
      </c>
      <c r="V36" s="74">
        <f t="shared" si="0"/>
        <v>1.9</v>
      </c>
    </row>
    <row r="37" spans="1:22" ht="25.5" x14ac:dyDescent="0.25">
      <c r="A37" s="215"/>
      <c r="B37" s="229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2" t="s">
        <v>41</v>
      </c>
      <c r="O37" s="60">
        <v>280</v>
      </c>
      <c r="P37" s="50" t="s">
        <v>23</v>
      </c>
      <c r="Q37" s="127">
        <v>532</v>
      </c>
      <c r="R37" s="127">
        <v>532</v>
      </c>
      <c r="S37" s="128">
        <f t="shared" si="2"/>
        <v>0</v>
      </c>
      <c r="T37" s="96">
        <f t="shared" si="1"/>
        <v>0</v>
      </c>
      <c r="U37" s="227"/>
      <c r="V37" s="74">
        <f t="shared" si="0"/>
        <v>1.9</v>
      </c>
    </row>
    <row r="38" spans="1:22" ht="25.5" x14ac:dyDescent="0.25">
      <c r="A38" s="215"/>
      <c r="B38" s="229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2" t="s">
        <v>40</v>
      </c>
      <c r="O38" s="60">
        <v>455</v>
      </c>
      <c r="P38" s="50" t="s">
        <v>23</v>
      </c>
      <c r="Q38" s="127">
        <v>1019.2</v>
      </c>
      <c r="R38" s="127">
        <v>1019.2</v>
      </c>
      <c r="S38" s="128">
        <f t="shared" si="2"/>
        <v>0</v>
      </c>
      <c r="T38" s="96">
        <f t="shared" si="1"/>
        <v>0</v>
      </c>
      <c r="U38" s="227"/>
      <c r="V38" s="74">
        <f t="shared" si="0"/>
        <v>2.2400000000000002</v>
      </c>
    </row>
    <row r="39" spans="1:22" ht="38.25" x14ac:dyDescent="0.25">
      <c r="A39" s="215"/>
      <c r="B39" s="229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1" t="s">
        <v>39</v>
      </c>
      <c r="O39" s="60">
        <v>180</v>
      </c>
      <c r="P39" s="50" t="s">
        <v>23</v>
      </c>
      <c r="Q39" s="127">
        <v>540</v>
      </c>
      <c r="R39" s="127">
        <v>540</v>
      </c>
      <c r="S39" s="128">
        <f t="shared" si="2"/>
        <v>0</v>
      </c>
      <c r="T39" s="96">
        <f t="shared" si="1"/>
        <v>0</v>
      </c>
      <c r="U39" s="227"/>
      <c r="V39" s="12">
        <f t="shared" si="0"/>
        <v>3</v>
      </c>
    </row>
    <row r="40" spans="1:22" x14ac:dyDescent="0.25">
      <c r="A40" s="215"/>
      <c r="B40" s="230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50" t="s">
        <v>26</v>
      </c>
      <c r="O40" s="70">
        <v>4</v>
      </c>
      <c r="P40" s="69" t="s">
        <v>27</v>
      </c>
      <c r="Q40" s="127">
        <f>R40+S40</f>
        <v>1000</v>
      </c>
      <c r="R40" s="127">
        <v>975</v>
      </c>
      <c r="S40" s="128">
        <v>25</v>
      </c>
      <c r="T40" s="96">
        <f t="shared" si="1"/>
        <v>0</v>
      </c>
      <c r="U40" s="225"/>
      <c r="V40" s="12">
        <f t="shared" si="0"/>
        <v>250</v>
      </c>
    </row>
    <row r="41" spans="1:22" ht="25.5" x14ac:dyDescent="0.25">
      <c r="A41" s="215"/>
      <c r="B41" s="167">
        <v>8</v>
      </c>
      <c r="C41" s="170" t="s">
        <v>57</v>
      </c>
      <c r="D41" s="175" t="s">
        <v>58</v>
      </c>
      <c r="E41" s="170"/>
      <c r="F41" s="170"/>
      <c r="G41" s="170">
        <v>1960</v>
      </c>
      <c r="H41" s="170" t="s">
        <v>31</v>
      </c>
      <c r="I41" s="170">
        <v>4</v>
      </c>
      <c r="J41" s="170">
        <v>2</v>
      </c>
      <c r="K41" s="170">
        <v>24</v>
      </c>
      <c r="L41" s="170">
        <v>1650.1</v>
      </c>
      <c r="M41" s="170">
        <v>1346.8</v>
      </c>
      <c r="N41" s="12" t="s">
        <v>38</v>
      </c>
      <c r="O41" s="68">
        <v>100</v>
      </c>
      <c r="P41" s="63" t="s">
        <v>23</v>
      </c>
      <c r="Q41" s="127">
        <v>190</v>
      </c>
      <c r="R41" s="127">
        <v>190</v>
      </c>
      <c r="S41" s="128">
        <f t="shared" ref="S41:S44" si="3">Q41-R41</f>
        <v>0</v>
      </c>
      <c r="T41" s="96">
        <f t="shared" si="1"/>
        <v>0</v>
      </c>
      <c r="U41" s="224" t="s">
        <v>24</v>
      </c>
      <c r="V41" s="74">
        <f t="shared" si="0"/>
        <v>1.9</v>
      </c>
    </row>
    <row r="42" spans="1:22" ht="25.5" x14ac:dyDescent="0.25">
      <c r="A42" s="215"/>
      <c r="B42" s="168"/>
      <c r="C42" s="171"/>
      <c r="D42" s="183"/>
      <c r="E42" s="171"/>
      <c r="F42" s="171"/>
      <c r="G42" s="171"/>
      <c r="H42" s="171"/>
      <c r="I42" s="171"/>
      <c r="J42" s="171"/>
      <c r="K42" s="171"/>
      <c r="L42" s="171"/>
      <c r="M42" s="171"/>
      <c r="N42" s="12" t="s">
        <v>41</v>
      </c>
      <c r="O42" s="68">
        <v>180</v>
      </c>
      <c r="P42" s="63" t="s">
        <v>23</v>
      </c>
      <c r="Q42" s="127">
        <v>342</v>
      </c>
      <c r="R42" s="127">
        <v>342</v>
      </c>
      <c r="S42" s="128">
        <f t="shared" si="3"/>
        <v>0</v>
      </c>
      <c r="T42" s="96">
        <f t="shared" si="1"/>
        <v>0</v>
      </c>
      <c r="U42" s="227"/>
      <c r="V42" s="74">
        <f t="shared" si="0"/>
        <v>1.9</v>
      </c>
    </row>
    <row r="43" spans="1:22" ht="25.5" x14ac:dyDescent="0.25">
      <c r="A43" s="215"/>
      <c r="B43" s="168"/>
      <c r="C43" s="171"/>
      <c r="D43" s="183"/>
      <c r="E43" s="171"/>
      <c r="F43" s="171"/>
      <c r="G43" s="171"/>
      <c r="H43" s="171"/>
      <c r="I43" s="171"/>
      <c r="J43" s="171"/>
      <c r="K43" s="171"/>
      <c r="L43" s="171"/>
      <c r="M43" s="171"/>
      <c r="N43" s="12" t="s">
        <v>40</v>
      </c>
      <c r="O43" s="68">
        <v>370</v>
      </c>
      <c r="P43" s="63" t="s">
        <v>23</v>
      </c>
      <c r="Q43" s="127">
        <v>828.8</v>
      </c>
      <c r="R43" s="127">
        <v>828.8</v>
      </c>
      <c r="S43" s="128">
        <f t="shared" si="3"/>
        <v>0</v>
      </c>
      <c r="T43" s="96">
        <f t="shared" si="1"/>
        <v>0</v>
      </c>
      <c r="U43" s="227"/>
      <c r="V43" s="74">
        <f t="shared" si="0"/>
        <v>2.2399999999999998</v>
      </c>
    </row>
    <row r="44" spans="1:22" ht="38.25" x14ac:dyDescent="0.25">
      <c r="A44" s="215"/>
      <c r="B44" s="168"/>
      <c r="C44" s="171"/>
      <c r="D44" s="183"/>
      <c r="E44" s="171"/>
      <c r="F44" s="171"/>
      <c r="G44" s="171"/>
      <c r="H44" s="171"/>
      <c r="I44" s="171"/>
      <c r="J44" s="171"/>
      <c r="K44" s="171"/>
      <c r="L44" s="171"/>
      <c r="M44" s="171"/>
      <c r="N44" s="11" t="s">
        <v>39</v>
      </c>
      <c r="O44" s="68">
        <v>100</v>
      </c>
      <c r="P44" s="63" t="s">
        <v>23</v>
      </c>
      <c r="Q44" s="127">
        <v>300</v>
      </c>
      <c r="R44" s="127">
        <v>300</v>
      </c>
      <c r="S44" s="128">
        <f t="shared" si="3"/>
        <v>0</v>
      </c>
      <c r="T44" s="96">
        <f t="shared" si="1"/>
        <v>0</v>
      </c>
      <c r="U44" s="227"/>
      <c r="V44" s="12">
        <f t="shared" si="0"/>
        <v>3</v>
      </c>
    </row>
    <row r="45" spans="1:22" ht="24.6" customHeight="1" x14ac:dyDescent="0.25">
      <c r="A45" s="215"/>
      <c r="B45" s="168"/>
      <c r="C45" s="171"/>
      <c r="D45" s="183"/>
      <c r="E45" s="171"/>
      <c r="F45" s="171"/>
      <c r="G45" s="171"/>
      <c r="H45" s="171"/>
      <c r="I45" s="171"/>
      <c r="J45" s="171"/>
      <c r="K45" s="171"/>
      <c r="L45" s="171"/>
      <c r="M45" s="171"/>
      <c r="N45" s="63" t="s">
        <v>26</v>
      </c>
      <c r="O45" s="70">
        <v>4</v>
      </c>
      <c r="P45" s="69" t="s">
        <v>27</v>
      </c>
      <c r="Q45" s="127">
        <f>R45+S45</f>
        <v>1000</v>
      </c>
      <c r="R45" s="127">
        <v>975</v>
      </c>
      <c r="S45" s="128">
        <v>25</v>
      </c>
      <c r="T45" s="96">
        <f t="shared" si="1"/>
        <v>0</v>
      </c>
      <c r="U45" s="227"/>
      <c r="V45" s="12">
        <f t="shared" si="0"/>
        <v>250</v>
      </c>
    </row>
    <row r="46" spans="1:22" ht="26.45" hidden="1" customHeight="1" x14ac:dyDescent="0.25">
      <c r="A46" s="215"/>
      <c r="B46" s="168"/>
      <c r="C46" s="171"/>
      <c r="D46" s="183"/>
      <c r="E46" s="171"/>
      <c r="F46" s="171"/>
      <c r="G46" s="171"/>
      <c r="H46" s="171"/>
      <c r="I46" s="171"/>
      <c r="J46" s="171"/>
      <c r="K46" s="171"/>
      <c r="L46" s="171"/>
      <c r="M46" s="171"/>
      <c r="N46" s="12" t="s">
        <v>41</v>
      </c>
      <c r="O46" s="60">
        <v>180</v>
      </c>
      <c r="P46" s="50" t="s">
        <v>23</v>
      </c>
      <c r="Q46" s="127">
        <v>342</v>
      </c>
      <c r="R46" s="127">
        <v>342</v>
      </c>
      <c r="S46" s="128">
        <f t="shared" si="2"/>
        <v>0</v>
      </c>
      <c r="T46" s="96">
        <f t="shared" si="1"/>
        <v>0</v>
      </c>
      <c r="U46" s="227"/>
      <c r="V46" s="74">
        <f t="shared" si="0"/>
        <v>1.9</v>
      </c>
    </row>
    <row r="47" spans="1:22" ht="26.45" hidden="1" customHeight="1" x14ac:dyDescent="0.25">
      <c r="A47" s="215"/>
      <c r="B47" s="168"/>
      <c r="C47" s="171"/>
      <c r="D47" s="183"/>
      <c r="E47" s="171"/>
      <c r="F47" s="171"/>
      <c r="G47" s="171"/>
      <c r="H47" s="171"/>
      <c r="I47" s="171"/>
      <c r="J47" s="171"/>
      <c r="K47" s="171"/>
      <c r="L47" s="171"/>
      <c r="M47" s="171"/>
      <c r="N47" s="12" t="s">
        <v>40</v>
      </c>
      <c r="O47" s="60">
        <v>370</v>
      </c>
      <c r="P47" s="50" t="s">
        <v>23</v>
      </c>
      <c r="Q47" s="127">
        <v>828.8</v>
      </c>
      <c r="R47" s="127">
        <v>828.8</v>
      </c>
      <c r="S47" s="128">
        <f t="shared" si="2"/>
        <v>0</v>
      </c>
      <c r="T47" s="96">
        <f t="shared" si="1"/>
        <v>0</v>
      </c>
      <c r="U47" s="227"/>
      <c r="V47" s="74">
        <f t="shared" si="0"/>
        <v>2.2399999999999998</v>
      </c>
    </row>
    <row r="48" spans="1:22" ht="39.6" hidden="1" customHeight="1" x14ac:dyDescent="0.25">
      <c r="A48" s="215"/>
      <c r="B48" s="168"/>
      <c r="C48" s="171"/>
      <c r="D48" s="183"/>
      <c r="E48" s="171"/>
      <c r="F48" s="171"/>
      <c r="G48" s="171"/>
      <c r="H48" s="171"/>
      <c r="I48" s="171"/>
      <c r="J48" s="171"/>
      <c r="K48" s="171"/>
      <c r="L48" s="171"/>
      <c r="M48" s="171"/>
      <c r="N48" s="11" t="s">
        <v>39</v>
      </c>
      <c r="O48" s="60">
        <v>100</v>
      </c>
      <c r="P48" s="50" t="s">
        <v>23</v>
      </c>
      <c r="Q48" s="127">
        <v>300</v>
      </c>
      <c r="R48" s="127">
        <v>300</v>
      </c>
      <c r="S48" s="128">
        <f t="shared" si="2"/>
        <v>0</v>
      </c>
      <c r="T48" s="96">
        <f t="shared" si="1"/>
        <v>0</v>
      </c>
      <c r="U48" s="227"/>
      <c r="V48" s="74">
        <f t="shared" si="0"/>
        <v>3</v>
      </c>
    </row>
    <row r="49" spans="1:22" ht="14.45" hidden="1" customHeight="1" x14ac:dyDescent="0.25">
      <c r="A49" s="215"/>
      <c r="B49" s="169"/>
      <c r="C49" s="172"/>
      <c r="D49" s="176"/>
      <c r="E49" s="172"/>
      <c r="F49" s="172"/>
      <c r="G49" s="172"/>
      <c r="H49" s="172"/>
      <c r="I49" s="172"/>
      <c r="J49" s="172"/>
      <c r="K49" s="172"/>
      <c r="L49" s="172"/>
      <c r="M49" s="172"/>
      <c r="N49" s="50" t="s">
        <v>26</v>
      </c>
      <c r="O49" s="62">
        <v>4</v>
      </c>
      <c r="P49" s="61" t="s">
        <v>27</v>
      </c>
      <c r="Q49" s="127">
        <f>R49+S49</f>
        <v>1070</v>
      </c>
      <c r="R49" s="127">
        <v>1000</v>
      </c>
      <c r="S49" s="128">
        <v>70</v>
      </c>
      <c r="T49" s="96">
        <f t="shared" si="1"/>
        <v>0</v>
      </c>
      <c r="U49" s="225"/>
      <c r="V49" s="74">
        <f t="shared" si="0"/>
        <v>267.5</v>
      </c>
    </row>
    <row r="50" spans="1:22" ht="14.45" hidden="1" customHeight="1" x14ac:dyDescent="0.25">
      <c r="A50" s="21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15"/>
      <c r="O50" s="16"/>
      <c r="P50" s="15"/>
      <c r="Q50" s="129"/>
      <c r="R50" s="129"/>
      <c r="S50" s="128">
        <f t="shared" si="2"/>
        <v>0</v>
      </c>
      <c r="T50" s="96">
        <f t="shared" si="1"/>
        <v>0</v>
      </c>
      <c r="U50" s="15"/>
      <c r="V50" s="74" t="e">
        <f t="shared" si="0"/>
        <v>#DIV/0!</v>
      </c>
    </row>
    <row r="51" spans="1:22" ht="14.45" hidden="1" customHeight="1" x14ac:dyDescent="0.25">
      <c r="A51" s="215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8"/>
      <c r="O51" s="29"/>
      <c r="P51" s="28"/>
      <c r="Q51" s="130"/>
      <c r="R51" s="130"/>
      <c r="S51" s="128">
        <f t="shared" si="2"/>
        <v>0</v>
      </c>
      <c r="T51" s="96">
        <f t="shared" si="1"/>
        <v>0</v>
      </c>
      <c r="U51" s="28"/>
      <c r="V51" s="74" t="e">
        <f t="shared" si="0"/>
        <v>#DIV/0!</v>
      </c>
    </row>
    <row r="52" spans="1:22" ht="14.45" hidden="1" customHeight="1" x14ac:dyDescent="0.25">
      <c r="A52" s="215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8"/>
      <c r="O52" s="29"/>
      <c r="P52" s="28"/>
      <c r="Q52" s="130"/>
      <c r="R52" s="130"/>
      <c r="S52" s="128">
        <f t="shared" si="2"/>
        <v>0</v>
      </c>
      <c r="T52" s="96">
        <f t="shared" si="1"/>
        <v>0</v>
      </c>
      <c r="U52" s="28"/>
      <c r="V52" s="74" t="e">
        <f t="shared" ref="V52:V82" si="4">Q52/O52</f>
        <v>#DIV/0!</v>
      </c>
    </row>
    <row r="53" spans="1:22" ht="14.45" hidden="1" customHeight="1" x14ac:dyDescent="0.25">
      <c r="A53" s="215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28"/>
      <c r="O53" s="29"/>
      <c r="P53" s="28"/>
      <c r="Q53" s="130"/>
      <c r="R53" s="130"/>
      <c r="S53" s="128">
        <f t="shared" si="2"/>
        <v>0</v>
      </c>
      <c r="T53" s="96">
        <f t="shared" si="1"/>
        <v>0</v>
      </c>
      <c r="U53" s="28"/>
      <c r="V53" s="74" t="e">
        <f t="shared" si="4"/>
        <v>#DIV/0!</v>
      </c>
    </row>
    <row r="54" spans="1:22" ht="14.45" hidden="1" customHeight="1" x14ac:dyDescent="0.25">
      <c r="A54" s="215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8"/>
      <c r="O54" s="29"/>
      <c r="P54" s="28"/>
      <c r="Q54" s="130"/>
      <c r="R54" s="130"/>
      <c r="S54" s="128">
        <f t="shared" si="2"/>
        <v>0</v>
      </c>
      <c r="T54" s="96">
        <f t="shared" si="1"/>
        <v>0</v>
      </c>
      <c r="U54" s="28"/>
      <c r="V54" s="74" t="e">
        <f t="shared" si="4"/>
        <v>#DIV/0!</v>
      </c>
    </row>
    <row r="55" spans="1:22" ht="14.45" hidden="1" customHeight="1" x14ac:dyDescent="0.25">
      <c r="A55" s="215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8"/>
      <c r="O55" s="29"/>
      <c r="P55" s="28"/>
      <c r="Q55" s="130"/>
      <c r="R55" s="130"/>
      <c r="S55" s="128">
        <f t="shared" si="2"/>
        <v>0</v>
      </c>
      <c r="T55" s="96">
        <f t="shared" si="1"/>
        <v>0</v>
      </c>
      <c r="U55" s="28"/>
      <c r="V55" s="74" t="e">
        <f t="shared" si="4"/>
        <v>#DIV/0!</v>
      </c>
    </row>
    <row r="56" spans="1:22" ht="39" customHeight="1" x14ac:dyDescent="0.25">
      <c r="A56" s="215"/>
      <c r="B56" s="184">
        <v>9</v>
      </c>
      <c r="C56" s="185" t="s">
        <v>32</v>
      </c>
      <c r="D56" s="185">
        <v>6</v>
      </c>
      <c r="E56" s="185"/>
      <c r="F56" s="185"/>
      <c r="G56" s="185">
        <v>1969</v>
      </c>
      <c r="H56" s="185" t="s">
        <v>31</v>
      </c>
      <c r="I56" s="185">
        <v>4</v>
      </c>
      <c r="J56" s="185">
        <v>3</v>
      </c>
      <c r="K56" s="185">
        <v>46</v>
      </c>
      <c r="L56" s="185">
        <v>2787.6</v>
      </c>
      <c r="M56" s="185">
        <v>1962.9</v>
      </c>
      <c r="N56" s="12" t="s">
        <v>54</v>
      </c>
      <c r="O56" s="50">
        <v>150</v>
      </c>
      <c r="P56" s="50" t="s">
        <v>23</v>
      </c>
      <c r="Q56" s="127">
        <v>285</v>
      </c>
      <c r="R56" s="127">
        <v>285</v>
      </c>
      <c r="S56" s="128">
        <f t="shared" si="2"/>
        <v>0</v>
      </c>
      <c r="T56" s="96">
        <f t="shared" si="1"/>
        <v>0</v>
      </c>
      <c r="U56" s="226" t="s">
        <v>24</v>
      </c>
      <c r="V56" s="74">
        <f t="shared" si="4"/>
        <v>1.9</v>
      </c>
    </row>
    <row r="57" spans="1:22" ht="38.25" x14ac:dyDescent="0.25">
      <c r="A57" s="215"/>
      <c r="B57" s="184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2" t="s">
        <v>56</v>
      </c>
      <c r="O57" s="50">
        <v>310</v>
      </c>
      <c r="P57" s="50" t="s">
        <v>23</v>
      </c>
      <c r="Q57" s="127">
        <v>589</v>
      </c>
      <c r="R57" s="127">
        <v>589</v>
      </c>
      <c r="S57" s="128">
        <f t="shared" si="2"/>
        <v>0</v>
      </c>
      <c r="T57" s="96">
        <f t="shared" si="1"/>
        <v>0</v>
      </c>
      <c r="U57" s="226"/>
      <c r="V57" s="74">
        <f t="shared" si="4"/>
        <v>1.9</v>
      </c>
    </row>
    <row r="58" spans="1:22" ht="38.25" x14ac:dyDescent="0.25">
      <c r="A58" s="215"/>
      <c r="B58" s="184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2" t="s">
        <v>55</v>
      </c>
      <c r="O58" s="13">
        <v>480</v>
      </c>
      <c r="P58" s="50" t="s">
        <v>23</v>
      </c>
      <c r="Q58" s="127">
        <v>1075.2</v>
      </c>
      <c r="R58" s="127">
        <v>1075.2</v>
      </c>
      <c r="S58" s="128">
        <f t="shared" si="2"/>
        <v>0</v>
      </c>
      <c r="T58" s="96">
        <f t="shared" si="1"/>
        <v>0</v>
      </c>
      <c r="U58" s="226"/>
      <c r="V58" s="74">
        <f t="shared" si="4"/>
        <v>2.2400000000000002</v>
      </c>
    </row>
    <row r="59" spans="1:22" ht="38.25" x14ac:dyDescent="0.25">
      <c r="A59" s="215"/>
      <c r="B59" s="184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1" t="s">
        <v>39</v>
      </c>
      <c r="O59" s="13">
        <v>160</v>
      </c>
      <c r="P59" s="50" t="s">
        <v>23</v>
      </c>
      <c r="Q59" s="127">
        <v>480</v>
      </c>
      <c r="R59" s="127">
        <v>480</v>
      </c>
      <c r="S59" s="128">
        <f t="shared" si="2"/>
        <v>0</v>
      </c>
      <c r="T59" s="96">
        <f t="shared" si="1"/>
        <v>0</v>
      </c>
      <c r="U59" s="226"/>
      <c r="V59" s="12">
        <f t="shared" si="4"/>
        <v>3</v>
      </c>
    </row>
    <row r="60" spans="1:22" x14ac:dyDescent="0.25">
      <c r="A60" s="2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50" t="s">
        <v>26</v>
      </c>
      <c r="O60" s="70">
        <v>4</v>
      </c>
      <c r="P60" s="69" t="s">
        <v>27</v>
      </c>
      <c r="Q60" s="127">
        <f>R60+S60</f>
        <v>1000</v>
      </c>
      <c r="R60" s="127">
        <v>975</v>
      </c>
      <c r="S60" s="128">
        <v>25</v>
      </c>
      <c r="T60" s="96">
        <f t="shared" si="1"/>
        <v>0</v>
      </c>
      <c r="U60" s="226"/>
      <c r="V60" s="12">
        <f t="shared" si="4"/>
        <v>250</v>
      </c>
    </row>
    <row r="61" spans="1:22" ht="33.6" customHeight="1" x14ac:dyDescent="0.25">
      <c r="A61" s="215"/>
      <c r="B61" s="101">
        <v>10</v>
      </c>
      <c r="C61" s="100" t="s">
        <v>21</v>
      </c>
      <c r="D61" s="100">
        <v>3</v>
      </c>
      <c r="E61" s="100"/>
      <c r="F61" s="100"/>
      <c r="G61" s="100">
        <v>1985</v>
      </c>
      <c r="H61" s="100" t="s">
        <v>22</v>
      </c>
      <c r="I61" s="100">
        <v>5</v>
      </c>
      <c r="J61" s="100">
        <v>5</v>
      </c>
      <c r="K61" s="100">
        <v>75</v>
      </c>
      <c r="L61" s="100">
        <v>4051</v>
      </c>
      <c r="M61" s="100">
        <v>3508</v>
      </c>
      <c r="N61" s="99" t="s">
        <v>64</v>
      </c>
      <c r="O61" s="99">
        <v>941</v>
      </c>
      <c r="P61" s="99" t="s">
        <v>25</v>
      </c>
      <c r="Q61" s="134">
        <v>1482.383</v>
      </c>
      <c r="R61" s="134">
        <v>1482.383</v>
      </c>
      <c r="S61" s="135">
        <f t="shared" si="2"/>
        <v>0</v>
      </c>
      <c r="T61" s="96">
        <f t="shared" si="1"/>
        <v>0</v>
      </c>
      <c r="U61" s="89" t="s">
        <v>24</v>
      </c>
      <c r="V61" s="74">
        <f t="shared" si="4"/>
        <v>1.5753273113708821</v>
      </c>
    </row>
    <row r="62" spans="1:22" ht="33.6" customHeight="1" x14ac:dyDescent="0.25">
      <c r="A62" s="215"/>
      <c r="B62" s="167">
        <v>11</v>
      </c>
      <c r="C62" s="179" t="s">
        <v>33</v>
      </c>
      <c r="D62" s="179">
        <v>6</v>
      </c>
      <c r="E62" s="179"/>
      <c r="F62" s="179"/>
      <c r="G62" s="179">
        <v>1957</v>
      </c>
      <c r="H62" s="179" t="s">
        <v>31</v>
      </c>
      <c r="I62" s="179">
        <v>3</v>
      </c>
      <c r="J62" s="179">
        <v>3</v>
      </c>
      <c r="K62" s="179">
        <v>23</v>
      </c>
      <c r="L62" s="179">
        <v>2520.5</v>
      </c>
      <c r="M62" s="179">
        <v>1808.8</v>
      </c>
      <c r="N62" s="99" t="s">
        <v>75</v>
      </c>
      <c r="O62" s="99">
        <v>889</v>
      </c>
      <c r="P62" s="99" t="s">
        <v>25</v>
      </c>
      <c r="Q62" s="134">
        <v>1215.625</v>
      </c>
      <c r="R62" s="134">
        <v>1215.625</v>
      </c>
      <c r="S62" s="135">
        <v>0</v>
      </c>
      <c r="T62" s="96">
        <f t="shared" si="1"/>
        <v>0</v>
      </c>
      <c r="U62" s="224" t="s">
        <v>24</v>
      </c>
      <c r="V62" s="74">
        <f t="shared" si="4"/>
        <v>1.3674071991001124</v>
      </c>
    </row>
    <row r="63" spans="1:22" ht="28.15" customHeight="1" x14ac:dyDescent="0.25">
      <c r="A63" s="215"/>
      <c r="B63" s="169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99" t="s">
        <v>74</v>
      </c>
      <c r="O63" s="102">
        <v>889</v>
      </c>
      <c r="P63" s="102" t="s">
        <v>25</v>
      </c>
      <c r="Q63" s="134">
        <f>R63+S63</f>
        <v>1431.479</v>
      </c>
      <c r="R63" s="134">
        <v>1396.569</v>
      </c>
      <c r="S63" s="135">
        <v>34.909999999999997</v>
      </c>
      <c r="T63" s="96">
        <f t="shared" si="1"/>
        <v>8.5265128291212022E-14</v>
      </c>
      <c r="U63" s="225"/>
      <c r="V63" s="74">
        <f t="shared" si="4"/>
        <v>1.6102125984251969</v>
      </c>
    </row>
    <row r="64" spans="1:22" ht="27.6" hidden="1" customHeight="1" x14ac:dyDescent="0.25">
      <c r="A64" s="215"/>
      <c r="B64" s="228">
        <v>12</v>
      </c>
      <c r="C64" s="167" t="s">
        <v>49</v>
      </c>
      <c r="D64" s="167">
        <v>5</v>
      </c>
      <c r="E64" s="167"/>
      <c r="F64" s="167"/>
      <c r="G64" s="167">
        <v>1970</v>
      </c>
      <c r="H64" s="167" t="s">
        <v>31</v>
      </c>
      <c r="I64" s="167">
        <v>5</v>
      </c>
      <c r="J64" s="167">
        <v>4</v>
      </c>
      <c r="K64" s="167">
        <v>60</v>
      </c>
      <c r="L64" s="167">
        <v>2747.4</v>
      </c>
      <c r="M64" s="167">
        <v>2465</v>
      </c>
      <c r="N64" s="12"/>
      <c r="O64" s="50"/>
      <c r="P64" s="50"/>
      <c r="Q64" s="127"/>
      <c r="R64" s="127"/>
      <c r="S64" s="128">
        <f t="shared" si="2"/>
        <v>0</v>
      </c>
      <c r="T64" s="96">
        <f t="shared" si="1"/>
        <v>0</v>
      </c>
      <c r="U64" s="224" t="s">
        <v>24</v>
      </c>
      <c r="V64" s="74" t="e">
        <f t="shared" si="4"/>
        <v>#DIV/0!</v>
      </c>
    </row>
    <row r="65" spans="1:22" ht="29.45" customHeight="1" x14ac:dyDescent="0.25">
      <c r="A65" s="215"/>
      <c r="B65" s="229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2" t="s">
        <v>43</v>
      </c>
      <c r="O65" s="50">
        <v>360</v>
      </c>
      <c r="P65" s="50" t="s">
        <v>23</v>
      </c>
      <c r="Q65" s="127">
        <v>684</v>
      </c>
      <c r="R65" s="127">
        <v>684</v>
      </c>
      <c r="S65" s="128">
        <f t="shared" si="2"/>
        <v>0</v>
      </c>
      <c r="T65" s="96">
        <f t="shared" si="1"/>
        <v>0</v>
      </c>
      <c r="U65" s="227"/>
      <c r="V65" s="74">
        <f t="shared" si="4"/>
        <v>1.9</v>
      </c>
    </row>
    <row r="66" spans="1:22" ht="25.5" x14ac:dyDescent="0.25">
      <c r="A66" s="215"/>
      <c r="B66" s="229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2" t="s">
        <v>59</v>
      </c>
      <c r="O66" s="13">
        <v>600</v>
      </c>
      <c r="P66" s="50" t="s">
        <v>23</v>
      </c>
      <c r="Q66" s="127">
        <v>1344</v>
      </c>
      <c r="R66" s="127">
        <v>1344</v>
      </c>
      <c r="S66" s="128">
        <f t="shared" si="2"/>
        <v>0</v>
      </c>
      <c r="T66" s="96">
        <f t="shared" si="1"/>
        <v>0</v>
      </c>
      <c r="U66" s="227"/>
      <c r="V66" s="74">
        <f t="shared" si="4"/>
        <v>2.2400000000000002</v>
      </c>
    </row>
    <row r="67" spans="1:22" ht="38.25" x14ac:dyDescent="0.25">
      <c r="A67" s="215"/>
      <c r="B67" s="229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1" t="s">
        <v>39</v>
      </c>
      <c r="O67" s="13">
        <v>200</v>
      </c>
      <c r="P67" s="50" t="s">
        <v>23</v>
      </c>
      <c r="Q67" s="127">
        <v>600</v>
      </c>
      <c r="R67" s="127">
        <v>600</v>
      </c>
      <c r="S67" s="128">
        <f t="shared" si="2"/>
        <v>0</v>
      </c>
      <c r="T67" s="96">
        <f t="shared" si="1"/>
        <v>0</v>
      </c>
      <c r="U67" s="227"/>
      <c r="V67" s="12">
        <f t="shared" si="4"/>
        <v>3</v>
      </c>
    </row>
    <row r="68" spans="1:22" x14ac:dyDescent="0.25">
      <c r="A68" s="215"/>
      <c r="B68" s="230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50" t="s">
        <v>26</v>
      </c>
      <c r="O68" s="70">
        <v>4</v>
      </c>
      <c r="P68" s="69" t="s">
        <v>27</v>
      </c>
      <c r="Q68" s="127">
        <f>R68+S68</f>
        <v>1000</v>
      </c>
      <c r="R68" s="127">
        <v>975</v>
      </c>
      <c r="S68" s="128">
        <v>25</v>
      </c>
      <c r="T68" s="96">
        <f t="shared" si="1"/>
        <v>0</v>
      </c>
      <c r="U68" s="225"/>
      <c r="V68" s="12">
        <f t="shared" si="4"/>
        <v>250</v>
      </c>
    </row>
    <row r="69" spans="1:22" ht="25.5" x14ac:dyDescent="0.25">
      <c r="A69" s="215"/>
      <c r="B69" s="167">
        <v>13</v>
      </c>
      <c r="C69" s="173" t="s">
        <v>29</v>
      </c>
      <c r="D69" s="177" t="s">
        <v>51</v>
      </c>
      <c r="E69" s="179"/>
      <c r="F69" s="179"/>
      <c r="G69" s="173">
        <v>1962</v>
      </c>
      <c r="H69" s="173" t="s">
        <v>31</v>
      </c>
      <c r="I69" s="173">
        <v>4</v>
      </c>
      <c r="J69" s="173">
        <v>3</v>
      </c>
      <c r="K69" s="173">
        <v>48</v>
      </c>
      <c r="L69" s="173">
        <v>2494.1</v>
      </c>
      <c r="M69" s="173">
        <v>2062.6</v>
      </c>
      <c r="N69" s="99" t="s">
        <v>75</v>
      </c>
      <c r="O69" s="45">
        <v>975</v>
      </c>
      <c r="P69" s="99" t="s">
        <v>25</v>
      </c>
      <c r="Q69" s="134">
        <v>1426.461</v>
      </c>
      <c r="R69" s="134">
        <v>1426.461</v>
      </c>
      <c r="S69" s="135">
        <v>0</v>
      </c>
      <c r="T69" s="96">
        <f t="shared" si="1"/>
        <v>0</v>
      </c>
      <c r="U69" s="224" t="s">
        <v>24</v>
      </c>
      <c r="V69" s="74">
        <f t="shared" si="4"/>
        <v>1.4630369230769231</v>
      </c>
    </row>
    <row r="70" spans="1:22" ht="30" customHeight="1" x14ac:dyDescent="0.25">
      <c r="A70" s="215"/>
      <c r="B70" s="169"/>
      <c r="C70" s="174"/>
      <c r="D70" s="178"/>
      <c r="E70" s="180"/>
      <c r="F70" s="180"/>
      <c r="G70" s="174"/>
      <c r="H70" s="174"/>
      <c r="I70" s="174"/>
      <c r="J70" s="174"/>
      <c r="K70" s="174"/>
      <c r="L70" s="174"/>
      <c r="M70" s="174"/>
      <c r="N70" s="99" t="s">
        <v>74</v>
      </c>
      <c r="O70" s="34">
        <v>975</v>
      </c>
      <c r="P70" s="99" t="s">
        <v>34</v>
      </c>
      <c r="Q70" s="134">
        <f>R70+S70</f>
        <v>1591.828</v>
      </c>
      <c r="R70" s="134">
        <v>1553.008</v>
      </c>
      <c r="S70" s="135">
        <v>38.82</v>
      </c>
      <c r="T70" s="96">
        <f t="shared" si="1"/>
        <v>-6.3948846218409017E-14</v>
      </c>
      <c r="U70" s="225"/>
      <c r="V70" s="74">
        <f t="shared" si="4"/>
        <v>1.6326441025641025</v>
      </c>
    </row>
    <row r="71" spans="1:22" hidden="1" x14ac:dyDescent="0.25">
      <c r="A71" s="215"/>
      <c r="B71" s="228">
        <v>14</v>
      </c>
      <c r="C71" s="170" t="s">
        <v>21</v>
      </c>
      <c r="D71" s="175" t="s">
        <v>52</v>
      </c>
      <c r="E71" s="170"/>
      <c r="F71" s="170"/>
      <c r="G71" s="170">
        <v>1985</v>
      </c>
      <c r="H71" s="170" t="s">
        <v>22</v>
      </c>
      <c r="I71" s="170">
        <v>5</v>
      </c>
      <c r="J71" s="170">
        <v>5</v>
      </c>
      <c r="K71" s="170">
        <v>75</v>
      </c>
      <c r="L71" s="170">
        <v>4200</v>
      </c>
      <c r="M71" s="170">
        <v>3595.9</v>
      </c>
      <c r="N71" s="50" t="s">
        <v>28</v>
      </c>
      <c r="O71" s="13" t="s">
        <v>28</v>
      </c>
      <c r="P71" s="50" t="s">
        <v>28</v>
      </c>
      <c r="Q71" s="127" t="s">
        <v>28</v>
      </c>
      <c r="R71" s="127" t="s">
        <v>28</v>
      </c>
      <c r="S71" s="128" t="s">
        <v>28</v>
      </c>
      <c r="T71" s="96" t="e">
        <f t="shared" si="1"/>
        <v>#VALUE!</v>
      </c>
      <c r="U71" s="89" t="s">
        <v>28</v>
      </c>
      <c r="V71" s="74" t="e">
        <f t="shared" si="4"/>
        <v>#VALUE!</v>
      </c>
    </row>
    <row r="72" spans="1:22" ht="27.75" customHeight="1" x14ac:dyDescent="0.25">
      <c r="A72" s="215"/>
      <c r="B72" s="229"/>
      <c r="C72" s="171"/>
      <c r="D72" s="183"/>
      <c r="E72" s="171"/>
      <c r="F72" s="171"/>
      <c r="G72" s="171"/>
      <c r="H72" s="171"/>
      <c r="I72" s="171"/>
      <c r="J72" s="171"/>
      <c r="K72" s="171"/>
      <c r="L72" s="171"/>
      <c r="M72" s="171"/>
      <c r="N72" s="12" t="s">
        <v>42</v>
      </c>
      <c r="O72" s="13">
        <v>120</v>
      </c>
      <c r="P72" s="50" t="s">
        <v>23</v>
      </c>
      <c r="Q72" s="127">
        <v>228</v>
      </c>
      <c r="R72" s="127">
        <v>228</v>
      </c>
      <c r="S72" s="128">
        <f t="shared" si="2"/>
        <v>0</v>
      </c>
      <c r="T72" s="96">
        <f t="shared" si="1"/>
        <v>0</v>
      </c>
      <c r="U72" s="224" t="s">
        <v>24</v>
      </c>
      <c r="V72" s="74">
        <f t="shared" si="4"/>
        <v>1.9</v>
      </c>
    </row>
    <row r="73" spans="1:22" ht="29.25" customHeight="1" x14ac:dyDescent="0.25">
      <c r="A73" s="215"/>
      <c r="B73" s="229"/>
      <c r="C73" s="171"/>
      <c r="D73" s="183"/>
      <c r="E73" s="171"/>
      <c r="F73" s="171"/>
      <c r="G73" s="171"/>
      <c r="H73" s="171"/>
      <c r="I73" s="171"/>
      <c r="J73" s="171"/>
      <c r="K73" s="171"/>
      <c r="L73" s="171"/>
      <c r="M73" s="171"/>
      <c r="N73" s="12" t="s">
        <v>43</v>
      </c>
      <c r="O73" s="13">
        <v>195</v>
      </c>
      <c r="P73" s="50" t="s">
        <v>23</v>
      </c>
      <c r="Q73" s="127">
        <v>370.5</v>
      </c>
      <c r="R73" s="127">
        <v>370.5</v>
      </c>
      <c r="S73" s="128">
        <f t="shared" si="2"/>
        <v>0</v>
      </c>
      <c r="T73" s="96">
        <f t="shared" si="1"/>
        <v>0</v>
      </c>
      <c r="U73" s="227"/>
      <c r="V73" s="74">
        <f t="shared" si="4"/>
        <v>1.9</v>
      </c>
    </row>
    <row r="74" spans="1:22" ht="38.450000000000003" customHeight="1" x14ac:dyDescent="0.25">
      <c r="A74" s="215"/>
      <c r="B74" s="229"/>
      <c r="C74" s="171"/>
      <c r="D74" s="183"/>
      <c r="E74" s="171"/>
      <c r="F74" s="171"/>
      <c r="G74" s="171"/>
      <c r="H74" s="171"/>
      <c r="I74" s="171"/>
      <c r="J74" s="171"/>
      <c r="K74" s="171"/>
      <c r="L74" s="171"/>
      <c r="M74" s="171"/>
      <c r="N74" s="12" t="s">
        <v>63</v>
      </c>
      <c r="O74" s="13">
        <v>330</v>
      </c>
      <c r="P74" s="50" t="s">
        <v>23</v>
      </c>
      <c r="Q74" s="127">
        <v>739.2</v>
      </c>
      <c r="R74" s="127">
        <v>739.2</v>
      </c>
      <c r="S74" s="128">
        <f t="shared" si="2"/>
        <v>0</v>
      </c>
      <c r="T74" s="96">
        <f t="shared" si="1"/>
        <v>0</v>
      </c>
      <c r="U74" s="227"/>
      <c r="V74" s="74">
        <f t="shared" si="4"/>
        <v>2.2400000000000002</v>
      </c>
    </row>
    <row r="75" spans="1:22" ht="39.6" customHeight="1" x14ac:dyDescent="0.25">
      <c r="A75" s="215"/>
      <c r="B75" s="229"/>
      <c r="C75" s="171"/>
      <c r="D75" s="183"/>
      <c r="E75" s="171"/>
      <c r="F75" s="171"/>
      <c r="G75" s="171"/>
      <c r="H75" s="171"/>
      <c r="I75" s="171"/>
      <c r="J75" s="171"/>
      <c r="K75" s="171"/>
      <c r="L75" s="171"/>
      <c r="M75" s="171"/>
      <c r="N75" s="11" t="s">
        <v>39</v>
      </c>
      <c r="O75" s="13">
        <v>80</v>
      </c>
      <c r="P75" s="50" t="s">
        <v>23</v>
      </c>
      <c r="Q75" s="127">
        <v>240</v>
      </c>
      <c r="R75" s="127">
        <v>240</v>
      </c>
      <c r="S75" s="128">
        <f t="shared" si="2"/>
        <v>0</v>
      </c>
      <c r="T75" s="96">
        <f t="shared" si="1"/>
        <v>0</v>
      </c>
      <c r="U75" s="227"/>
      <c r="V75" s="12">
        <f t="shared" si="4"/>
        <v>3</v>
      </c>
    </row>
    <row r="76" spans="1:22" x14ac:dyDescent="0.25">
      <c r="A76" s="215"/>
      <c r="B76" s="230"/>
      <c r="C76" s="172"/>
      <c r="D76" s="176"/>
      <c r="E76" s="172"/>
      <c r="F76" s="172"/>
      <c r="G76" s="172"/>
      <c r="H76" s="172"/>
      <c r="I76" s="172"/>
      <c r="J76" s="172"/>
      <c r="K76" s="172"/>
      <c r="L76" s="172"/>
      <c r="M76" s="172"/>
      <c r="N76" s="50" t="s">
        <v>26</v>
      </c>
      <c r="O76" s="70">
        <v>4</v>
      </c>
      <c r="P76" s="69" t="s">
        <v>27</v>
      </c>
      <c r="Q76" s="127">
        <f>R76+S76</f>
        <v>1000</v>
      </c>
      <c r="R76" s="127">
        <v>975</v>
      </c>
      <c r="S76" s="128">
        <v>25</v>
      </c>
      <c r="T76" s="96">
        <f t="shared" si="1"/>
        <v>0</v>
      </c>
      <c r="U76" s="225"/>
      <c r="V76" s="12">
        <f t="shared" si="4"/>
        <v>250</v>
      </c>
    </row>
    <row r="77" spans="1:22" ht="25.5" x14ac:dyDescent="0.25">
      <c r="A77" s="215"/>
      <c r="B77" s="167">
        <v>15</v>
      </c>
      <c r="C77" s="173" t="s">
        <v>30</v>
      </c>
      <c r="D77" s="175" t="s">
        <v>60</v>
      </c>
      <c r="E77" s="170"/>
      <c r="F77" s="170"/>
      <c r="G77" s="170">
        <v>1952</v>
      </c>
      <c r="H77" s="170" t="s">
        <v>50</v>
      </c>
      <c r="I77" s="170">
        <v>2</v>
      </c>
      <c r="J77" s="170">
        <v>2</v>
      </c>
      <c r="K77" s="170">
        <v>12</v>
      </c>
      <c r="L77" s="170">
        <v>1006.2</v>
      </c>
      <c r="M77" s="170">
        <v>610.5</v>
      </c>
      <c r="N77" s="31" t="s">
        <v>75</v>
      </c>
      <c r="O77" s="45">
        <v>628</v>
      </c>
      <c r="P77" s="99" t="s">
        <v>25</v>
      </c>
      <c r="Q77" s="134">
        <v>778.02300000000002</v>
      </c>
      <c r="R77" s="134">
        <v>778.02300000000002</v>
      </c>
      <c r="S77" s="135">
        <v>0</v>
      </c>
      <c r="T77" s="96">
        <f t="shared" si="1"/>
        <v>0</v>
      </c>
      <c r="U77" s="224" t="s">
        <v>24</v>
      </c>
      <c r="V77" s="74">
        <f t="shared" si="4"/>
        <v>1.2388901273885351</v>
      </c>
    </row>
    <row r="78" spans="1:22" x14ac:dyDescent="0.25">
      <c r="A78" s="215"/>
      <c r="B78" s="169"/>
      <c r="C78" s="174"/>
      <c r="D78" s="176"/>
      <c r="E78" s="172"/>
      <c r="F78" s="172"/>
      <c r="G78" s="172"/>
      <c r="H78" s="172"/>
      <c r="I78" s="172"/>
      <c r="J78" s="172"/>
      <c r="K78" s="172"/>
      <c r="L78" s="172"/>
      <c r="M78" s="172"/>
      <c r="N78" s="99" t="s">
        <v>74</v>
      </c>
      <c r="O78" s="45">
        <v>628</v>
      </c>
      <c r="P78" s="99" t="s">
        <v>34</v>
      </c>
      <c r="Q78" s="134">
        <f>R78+S78</f>
        <v>988.60699999999997</v>
      </c>
      <c r="R78" s="134">
        <v>964.49699999999996</v>
      </c>
      <c r="S78" s="135">
        <v>24.11</v>
      </c>
      <c r="T78" s="96">
        <f t="shared" si="1"/>
        <v>0</v>
      </c>
      <c r="U78" s="225"/>
      <c r="V78" s="74">
        <f t="shared" si="4"/>
        <v>1.5742149681528661</v>
      </c>
    </row>
    <row r="79" spans="1:22" ht="25.5" x14ac:dyDescent="0.25">
      <c r="A79" s="215"/>
      <c r="B79" s="167">
        <v>16</v>
      </c>
      <c r="C79" s="173" t="s">
        <v>30</v>
      </c>
      <c r="D79" s="175" t="s">
        <v>61</v>
      </c>
      <c r="E79" s="170"/>
      <c r="F79" s="170"/>
      <c r="G79" s="170">
        <v>1951</v>
      </c>
      <c r="H79" s="170" t="s">
        <v>50</v>
      </c>
      <c r="I79" s="170">
        <v>2</v>
      </c>
      <c r="J79" s="170">
        <v>2</v>
      </c>
      <c r="K79" s="170">
        <v>16</v>
      </c>
      <c r="L79" s="170">
        <v>970</v>
      </c>
      <c r="M79" s="170">
        <v>674</v>
      </c>
      <c r="N79" s="31" t="s">
        <v>75</v>
      </c>
      <c r="O79" s="45">
        <v>705</v>
      </c>
      <c r="P79" s="99" t="s">
        <v>34</v>
      </c>
      <c r="Q79" s="134">
        <v>929.49400000000003</v>
      </c>
      <c r="R79" s="134">
        <v>929.49400000000003</v>
      </c>
      <c r="S79" s="135">
        <v>0</v>
      </c>
      <c r="T79" s="96">
        <f t="shared" si="1"/>
        <v>0</v>
      </c>
      <c r="U79" s="224" t="s">
        <v>24</v>
      </c>
      <c r="V79" s="74">
        <f t="shared" si="4"/>
        <v>1.3184312056737588</v>
      </c>
    </row>
    <row r="80" spans="1:22" x14ac:dyDescent="0.25">
      <c r="A80" s="215"/>
      <c r="B80" s="169"/>
      <c r="C80" s="174"/>
      <c r="D80" s="176"/>
      <c r="E80" s="172"/>
      <c r="F80" s="172"/>
      <c r="G80" s="172"/>
      <c r="H80" s="172"/>
      <c r="I80" s="172"/>
      <c r="J80" s="172"/>
      <c r="K80" s="172"/>
      <c r="L80" s="172"/>
      <c r="M80" s="172"/>
      <c r="N80" s="99" t="s">
        <v>74</v>
      </c>
      <c r="O80" s="45">
        <v>705</v>
      </c>
      <c r="P80" s="99" t="s">
        <v>25</v>
      </c>
      <c r="Q80" s="134">
        <f>R80+S80</f>
        <v>1095.8430000000001</v>
      </c>
      <c r="R80" s="134">
        <v>1069.115</v>
      </c>
      <c r="S80" s="135">
        <v>26.728000000000002</v>
      </c>
      <c r="T80" s="96">
        <f t="shared" si="1"/>
        <v>6.3948846218409017E-14</v>
      </c>
      <c r="U80" s="225"/>
      <c r="V80" s="74">
        <f t="shared" si="4"/>
        <v>1.5543872340425533</v>
      </c>
    </row>
    <row r="81" spans="1:22" ht="25.5" x14ac:dyDescent="0.25">
      <c r="A81" s="215"/>
      <c r="B81" s="71">
        <v>17</v>
      </c>
      <c r="C81" s="98" t="s">
        <v>76</v>
      </c>
      <c r="D81" s="98">
        <v>7</v>
      </c>
      <c r="E81" s="98"/>
      <c r="F81" s="98"/>
      <c r="G81" s="98">
        <v>1994</v>
      </c>
      <c r="H81" s="98" t="s">
        <v>22</v>
      </c>
      <c r="I81" s="98">
        <v>4</v>
      </c>
      <c r="J81" s="98">
        <v>9</v>
      </c>
      <c r="K81" s="98">
        <v>140</v>
      </c>
      <c r="L81" s="98">
        <v>8790</v>
      </c>
      <c r="M81" s="98">
        <v>7217.2</v>
      </c>
      <c r="N81" s="99" t="s">
        <v>64</v>
      </c>
      <c r="O81" s="34">
        <v>1172</v>
      </c>
      <c r="P81" s="99" t="s">
        <v>34</v>
      </c>
      <c r="Q81" s="134">
        <v>1667.587</v>
      </c>
      <c r="R81" s="134">
        <v>1657.587</v>
      </c>
      <c r="S81" s="135">
        <v>0</v>
      </c>
      <c r="T81" s="136">
        <f t="shared" si="1"/>
        <v>10</v>
      </c>
      <c r="U81" s="137" t="s">
        <v>24</v>
      </c>
      <c r="V81" s="33">
        <f t="shared" si="4"/>
        <v>1.4228558020477815</v>
      </c>
    </row>
    <row r="82" spans="1:22" ht="25.5" x14ac:dyDescent="0.25">
      <c r="A82" s="215"/>
      <c r="B82" s="82">
        <v>18</v>
      </c>
      <c r="C82" s="98" t="s">
        <v>45</v>
      </c>
      <c r="D82" s="98">
        <v>14</v>
      </c>
      <c r="E82" s="98"/>
      <c r="F82" s="98"/>
      <c r="G82" s="98">
        <v>1959</v>
      </c>
      <c r="H82" s="98" t="s">
        <v>31</v>
      </c>
      <c r="I82" s="98">
        <v>5</v>
      </c>
      <c r="J82" s="98">
        <v>1</v>
      </c>
      <c r="K82" s="98">
        <v>38</v>
      </c>
      <c r="L82" s="98">
        <v>1325.6</v>
      </c>
      <c r="M82" s="98">
        <v>1325.6</v>
      </c>
      <c r="N82" s="99" t="s">
        <v>64</v>
      </c>
      <c r="O82" s="34">
        <v>397</v>
      </c>
      <c r="P82" s="99" t="s">
        <v>34</v>
      </c>
      <c r="Q82" s="134">
        <v>659.47199999999998</v>
      </c>
      <c r="R82" s="134">
        <v>659.47199999999998</v>
      </c>
      <c r="S82" s="135">
        <v>0</v>
      </c>
      <c r="T82" s="96">
        <f t="shared" si="1"/>
        <v>0</v>
      </c>
      <c r="U82" s="90" t="s">
        <v>24</v>
      </c>
      <c r="V82" s="12">
        <f t="shared" si="4"/>
        <v>1.661138539042821</v>
      </c>
    </row>
    <row r="83" spans="1:22" ht="30.75" customHeight="1" x14ac:dyDescent="0.25">
      <c r="A83" s="215"/>
      <c r="B83" s="49"/>
      <c r="C83" s="48" t="s">
        <v>36</v>
      </c>
      <c r="D83" s="48"/>
      <c r="E83" s="48"/>
      <c r="F83" s="48"/>
      <c r="G83" s="48"/>
      <c r="H83" s="48"/>
      <c r="I83" s="48"/>
      <c r="J83" s="48"/>
      <c r="K83" s="48"/>
      <c r="L83" s="40">
        <f>L20+L22+L24+L25+L26+L31+L36+L41+L56+L61+L62+L64+L69+L71+L77+L79+L81+L82</f>
        <v>53868.999999999993</v>
      </c>
      <c r="M83" s="40">
        <f>M20+M22+M24+M25+M26+M31+M36+M41+M56+M61+M62+M64+M69+M71+M77+M79+M81+M82</f>
        <v>43743.799999999996</v>
      </c>
      <c r="N83" s="48"/>
      <c r="O83" s="48"/>
      <c r="P83" s="48"/>
      <c r="Q83" s="127">
        <f>Q20+Q21+Q22+Q23+Q24+Q25+Q26+Q27+Q28+Q29+Q30+Q31+Q32+Q33+Q34+Q35+Q36+Q37+Q38+Q39+Q40+Q41+Q42+Q43+Q44+Q45+Q56+Q57+Q58+Q59+Q60+Q61+Q62+Q63+Q65+Q66+Q67+Q68+Q69+Q70+Q72+Q73+Q74+Q75+Q76+Q77+Q78+Q79+Q80+Q81+Q82</f>
        <v>42252.197999999997</v>
      </c>
      <c r="R83" s="127">
        <f>R20+R21+R22+R23+R24+R25+R26+R27+R28+R29+R30+R31+R32+R33+R34+R35+R36+R37+R38+R39+R40+R41+R42+R43+R44+R45+R56+R57+R58+R59+R60+R61+R62+R63+R65+R66+R67+R68+R69+R70+R72+R73+R74+R75+R76+R77+R78+R79+R80+R81+R82</f>
        <v>41893.377999999997</v>
      </c>
      <c r="S83" s="127">
        <f>S20+S21+S22+S23+S24+S25+S26+S27+S28+S29+S30+S31+S32+S33+S34+S35+S36+S37+S38+S39+S40+S41+S42+S43+S44+S45+S56+S57+S58+S59+S60+S61+S62+S63+S65+S66+S67+S68+S69+S70+S72+S73+S74+S75+S76+S77+S78+S79+S80+S81+S82</f>
        <v>348.82000000000005</v>
      </c>
      <c r="T83" s="96">
        <f t="shared" si="1"/>
        <v>9.9999999999996589</v>
      </c>
      <c r="U83" s="91"/>
      <c r="V83" s="73"/>
    </row>
    <row r="84" spans="1:22" ht="30.6" hidden="1" customHeight="1" x14ac:dyDescent="0.25">
      <c r="A84" s="215"/>
      <c r="B84" s="14"/>
      <c r="C84" s="18"/>
      <c r="D84" s="18"/>
      <c r="E84" s="18"/>
      <c r="F84" s="18"/>
      <c r="G84" s="18"/>
      <c r="H84" s="18"/>
      <c r="I84" s="18"/>
      <c r="J84" s="18"/>
      <c r="K84" s="18"/>
      <c r="L84" s="17" t="e">
        <f>L24+L25+#REF!+L26+L28+L32+#REF!+L37+L46+#REF!+L57+#REF!+L64+L65+L71+L72+#REF!+#REF!+#REF!+L83</f>
        <v>#REF!</v>
      </c>
      <c r="M84" s="19"/>
      <c r="N84" s="18"/>
      <c r="O84" s="18"/>
      <c r="P84" s="18"/>
      <c r="Q84" s="131"/>
      <c r="R84" s="132"/>
      <c r="S84" s="132"/>
      <c r="T84" s="20"/>
      <c r="U84" s="21"/>
      <c r="V84" s="9"/>
    </row>
    <row r="85" spans="1:22" x14ac:dyDescent="0.25">
      <c r="A85" s="215"/>
      <c r="B85" s="38"/>
      <c r="C85" s="22"/>
      <c r="D85" s="22"/>
      <c r="E85" s="22"/>
      <c r="F85" s="22"/>
      <c r="G85" s="22"/>
      <c r="H85" s="22"/>
      <c r="I85" s="22"/>
      <c r="J85" s="22"/>
      <c r="K85" s="22"/>
      <c r="L85" s="17" t="s">
        <v>28</v>
      </c>
      <c r="M85" s="22"/>
      <c r="N85" s="22"/>
      <c r="O85" s="23"/>
      <c r="P85" s="23"/>
      <c r="Q85" s="133"/>
      <c r="R85" s="133"/>
      <c r="S85" s="133"/>
      <c r="T85" s="97"/>
      <c r="U85" s="92"/>
      <c r="V85" s="22"/>
    </row>
    <row r="86" spans="1:22" ht="21" hidden="1" customHeight="1" x14ac:dyDescent="0.25">
      <c r="A86" s="215"/>
      <c r="B86" s="39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30"/>
    </row>
    <row r="87" spans="1:22" ht="14.45" hidden="1" customHeight="1" x14ac:dyDescent="0.25">
      <c r="A87" s="216"/>
      <c r="B87" s="39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</row>
    <row r="88" spans="1:22" x14ac:dyDescent="0.25">
      <c r="A88" s="10"/>
      <c r="B88" s="10"/>
      <c r="C88" s="26"/>
      <c r="D88" s="26"/>
      <c r="E88" s="26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75"/>
    </row>
    <row r="89" spans="1:22" x14ac:dyDescent="0.25">
      <c r="A89" s="10"/>
      <c r="B89" s="10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2" ht="13.9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 t="s">
        <v>28</v>
      </c>
      <c r="M90" s="10"/>
      <c r="N90" s="10"/>
      <c r="O90" s="10"/>
      <c r="P90" s="10"/>
      <c r="Q90" s="41"/>
      <c r="R90" s="10"/>
      <c r="S90" s="10"/>
      <c r="T90" s="10"/>
      <c r="U90" s="10"/>
      <c r="V90" s="10"/>
    </row>
    <row r="91" spans="1:22" hidden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idden="1" x14ac:dyDescent="0.25">
      <c r="A92" s="10"/>
      <c r="B92" s="10"/>
      <c r="C92" s="10"/>
      <c r="D92" s="10"/>
      <c r="E92" s="10"/>
      <c r="F92" s="231" t="s">
        <v>28</v>
      </c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75"/>
    </row>
    <row r="93" spans="1:22" hidden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26"/>
      <c r="O93" s="10"/>
      <c r="P93" s="10"/>
      <c r="Q93" s="41" t="s">
        <v>28</v>
      </c>
      <c r="R93" s="10"/>
      <c r="S93" s="41"/>
      <c r="T93" s="41"/>
      <c r="U93" s="10"/>
      <c r="V93" s="10"/>
    </row>
    <row r="94" spans="1:22" hidden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46" t="s">
        <v>28</v>
      </c>
      <c r="P94" s="46" t="s">
        <v>28</v>
      </c>
      <c r="Q94" s="46" t="s">
        <v>28</v>
      </c>
      <c r="R94" s="10"/>
      <c r="S94" s="10"/>
      <c r="T94" s="10"/>
      <c r="U94" s="10"/>
      <c r="V94" s="10"/>
    </row>
    <row r="95" spans="1:22" hidden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47" t="s">
        <v>28</v>
      </c>
      <c r="P95" s="10"/>
      <c r="Q95" s="10"/>
      <c r="R95" s="10"/>
      <c r="S95" s="10"/>
      <c r="T95" s="10"/>
      <c r="U95" s="41" t="s">
        <v>28</v>
      </c>
      <c r="V95" s="41"/>
    </row>
    <row r="96" spans="1:22" hidden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6" hidden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6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233" t="s">
        <v>72</v>
      </c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 t="s">
        <v>28</v>
      </c>
      <c r="Q99" s="10"/>
      <c r="R99" s="10"/>
      <c r="S99" s="10"/>
      <c r="T99" s="10"/>
      <c r="U99" s="10"/>
      <c r="V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41" t="s">
        <v>28</v>
      </c>
      <c r="O100" s="10"/>
      <c r="P100" s="10"/>
      <c r="Q100" s="10"/>
      <c r="R100" s="10"/>
      <c r="S100" s="10"/>
      <c r="T100" s="10"/>
      <c r="U100" s="41" t="s">
        <v>28</v>
      </c>
      <c r="V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41" t="s">
        <v>28</v>
      </c>
      <c r="R101" s="10"/>
      <c r="S101" s="10"/>
      <c r="T101" s="10"/>
      <c r="U101" s="10"/>
      <c r="V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72"/>
      <c r="J102" s="10"/>
      <c r="K102" s="10"/>
      <c r="L102" s="10"/>
      <c r="M102" s="10"/>
      <c r="N102" s="10"/>
      <c r="O102" s="10"/>
      <c r="P102" s="10"/>
      <c r="Q102" s="41">
        <f>Q83-37200</f>
        <v>5052.1979999999967</v>
      </c>
      <c r="R102" s="10"/>
      <c r="S102" s="10"/>
      <c r="T102" s="10"/>
      <c r="U102" s="10"/>
      <c r="V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72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72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" x14ac:dyDescent="0.25">
      <c r="A113" s="10"/>
      <c r="B113" s="10"/>
    </row>
    <row r="114" spans="1:2" x14ac:dyDescent="0.25">
      <c r="A114" s="10"/>
      <c r="B114" s="10"/>
    </row>
  </sheetData>
  <autoFilter ref="A17:X83"/>
  <mergeCells count="211">
    <mergeCell ref="U62:U63"/>
    <mergeCell ref="U69:U70"/>
    <mergeCell ref="U77:U78"/>
    <mergeCell ref="U79:U80"/>
    <mergeCell ref="U41:U49"/>
    <mergeCell ref="B41:B49"/>
    <mergeCell ref="C20:C21"/>
    <mergeCell ref="B20:B21"/>
    <mergeCell ref="D20:D21"/>
    <mergeCell ref="E20:E21"/>
    <mergeCell ref="F20:F21"/>
    <mergeCell ref="G20:G21"/>
    <mergeCell ref="H20:H21"/>
    <mergeCell ref="I20:I21"/>
    <mergeCell ref="J20:J21"/>
    <mergeCell ref="G41:G49"/>
    <mergeCell ref="H41:H49"/>
    <mergeCell ref="I41:I49"/>
    <mergeCell ref="J41:J49"/>
    <mergeCell ref="K41:K49"/>
    <mergeCell ref="L41:L49"/>
    <mergeCell ref="M41:M49"/>
    <mergeCell ref="M31:M35"/>
    <mergeCell ref="U31:U35"/>
    <mergeCell ref="I107:Y107"/>
    <mergeCell ref="M71:M76"/>
    <mergeCell ref="U72:U76"/>
    <mergeCell ref="C86:U86"/>
    <mergeCell ref="F88:U88"/>
    <mergeCell ref="F92:U92"/>
    <mergeCell ref="J98:Z98"/>
    <mergeCell ref="G71:G76"/>
    <mergeCell ref="H71:H76"/>
    <mergeCell ref="I71:I76"/>
    <mergeCell ref="J71:J76"/>
    <mergeCell ref="K71:K76"/>
    <mergeCell ref="L71:L76"/>
    <mergeCell ref="M79:M80"/>
    <mergeCell ref="L79:L80"/>
    <mergeCell ref="K79:K80"/>
    <mergeCell ref="J79:J80"/>
    <mergeCell ref="I79:I80"/>
    <mergeCell ref="H79:H80"/>
    <mergeCell ref="G79:G80"/>
    <mergeCell ref="B71:B76"/>
    <mergeCell ref="C71:C76"/>
    <mergeCell ref="D71:D76"/>
    <mergeCell ref="E71:E76"/>
    <mergeCell ref="F71:F76"/>
    <mergeCell ref="B36:B40"/>
    <mergeCell ref="C36:C40"/>
    <mergeCell ref="D36:D40"/>
    <mergeCell ref="E36:E40"/>
    <mergeCell ref="F56:F60"/>
    <mergeCell ref="U64:U68"/>
    <mergeCell ref="B64:B68"/>
    <mergeCell ref="C64:C68"/>
    <mergeCell ref="D64:D68"/>
    <mergeCell ref="E64:E68"/>
    <mergeCell ref="F64:F68"/>
    <mergeCell ref="G64:G68"/>
    <mergeCell ref="J64:J68"/>
    <mergeCell ref="K64:K68"/>
    <mergeCell ref="L64:L68"/>
    <mergeCell ref="M64:M68"/>
    <mergeCell ref="M56:M60"/>
    <mergeCell ref="U56:U60"/>
    <mergeCell ref="J56:J60"/>
    <mergeCell ref="K56:K60"/>
    <mergeCell ref="L56:L60"/>
    <mergeCell ref="G56:G60"/>
    <mergeCell ref="H56:H60"/>
    <mergeCell ref="I56:I60"/>
    <mergeCell ref="J31:J35"/>
    <mergeCell ref="K31:K35"/>
    <mergeCell ref="L31:L35"/>
    <mergeCell ref="H36:H40"/>
    <mergeCell ref="I36:I40"/>
    <mergeCell ref="U36:U40"/>
    <mergeCell ref="K26:K30"/>
    <mergeCell ref="L26:L30"/>
    <mergeCell ref="M26:M30"/>
    <mergeCell ref="U26:U30"/>
    <mergeCell ref="C19:U19"/>
    <mergeCell ref="H16:H17"/>
    <mergeCell ref="I16:I17"/>
    <mergeCell ref="J16:J17"/>
    <mergeCell ref="K16:K17"/>
    <mergeCell ref="L16:L17"/>
    <mergeCell ref="M16:M17"/>
    <mergeCell ref="U20:U21"/>
    <mergeCell ref="K20:K21"/>
    <mergeCell ref="L20:L21"/>
    <mergeCell ref="M20:M21"/>
    <mergeCell ref="U22:U23"/>
    <mergeCell ref="A20:A87"/>
    <mergeCell ref="N16:N17"/>
    <mergeCell ref="O16:P16"/>
    <mergeCell ref="Q16:Q17"/>
    <mergeCell ref="B31:B35"/>
    <mergeCell ref="C31:C35"/>
    <mergeCell ref="D31:D35"/>
    <mergeCell ref="E31:E35"/>
    <mergeCell ref="F31:F35"/>
    <mergeCell ref="G31:G35"/>
    <mergeCell ref="M36:M40"/>
    <mergeCell ref="J36:J40"/>
    <mergeCell ref="K36:K40"/>
    <mergeCell ref="L36:L40"/>
    <mergeCell ref="H31:H35"/>
    <mergeCell ref="I31:I35"/>
    <mergeCell ref="M22:M23"/>
    <mergeCell ref="L22:L23"/>
    <mergeCell ref="K22:K23"/>
    <mergeCell ref="J22:J23"/>
    <mergeCell ref="I22:I23"/>
    <mergeCell ref="H22:H23"/>
    <mergeCell ref="G22:G23"/>
    <mergeCell ref="F22:F23"/>
    <mergeCell ref="A11:U11"/>
    <mergeCell ref="F12:P12"/>
    <mergeCell ref="B15:W15"/>
    <mergeCell ref="A16:A17"/>
    <mergeCell ref="B16:B17"/>
    <mergeCell ref="C16:C17"/>
    <mergeCell ref="D16:D17"/>
    <mergeCell ref="E16:E17"/>
    <mergeCell ref="F16:F17"/>
    <mergeCell ref="G16:G17"/>
    <mergeCell ref="R16:S16"/>
    <mergeCell ref="U16:U17"/>
    <mergeCell ref="W16:W17"/>
    <mergeCell ref="V16:V17"/>
    <mergeCell ref="C6:E6"/>
    <mergeCell ref="P6:X6"/>
    <mergeCell ref="C8:H8"/>
    <mergeCell ref="Q8:W8"/>
    <mergeCell ref="I10:N10"/>
    <mergeCell ref="R10:U10"/>
    <mergeCell ref="D3:I3"/>
    <mergeCell ref="P3:Q3"/>
    <mergeCell ref="C4:I4"/>
    <mergeCell ref="P4:X4"/>
    <mergeCell ref="C5:I5"/>
    <mergeCell ref="P5:X5"/>
    <mergeCell ref="M62:M63"/>
    <mergeCell ref="L62:L63"/>
    <mergeCell ref="K62:K63"/>
    <mergeCell ref="J62:J63"/>
    <mergeCell ref="I62:I63"/>
    <mergeCell ref="H62:H63"/>
    <mergeCell ref="G62:G63"/>
    <mergeCell ref="F62:F63"/>
    <mergeCell ref="E62:E63"/>
    <mergeCell ref="I69:I70"/>
    <mergeCell ref="H69:H70"/>
    <mergeCell ref="G69:G70"/>
    <mergeCell ref="F69:F70"/>
    <mergeCell ref="E69:E70"/>
    <mergeCell ref="E22:E23"/>
    <mergeCell ref="D22:D23"/>
    <mergeCell ref="C22:C23"/>
    <mergeCell ref="B22:B23"/>
    <mergeCell ref="D62:D63"/>
    <mergeCell ref="C62:C63"/>
    <mergeCell ref="B62:B63"/>
    <mergeCell ref="H64:H68"/>
    <mergeCell ref="I64:I68"/>
    <mergeCell ref="C41:C49"/>
    <mergeCell ref="D41:D49"/>
    <mergeCell ref="E41:E49"/>
    <mergeCell ref="F41:F49"/>
    <mergeCell ref="F36:F40"/>
    <mergeCell ref="G36:G40"/>
    <mergeCell ref="B56:B60"/>
    <mergeCell ref="C56:C60"/>
    <mergeCell ref="D56:D60"/>
    <mergeCell ref="E56:E60"/>
    <mergeCell ref="B79:B80"/>
    <mergeCell ref="C79:C80"/>
    <mergeCell ref="D79:D80"/>
    <mergeCell ref="E79:E80"/>
    <mergeCell ref="F79:F80"/>
    <mergeCell ref="D69:D70"/>
    <mergeCell ref="C69:C70"/>
    <mergeCell ref="B69:B70"/>
    <mergeCell ref="M77:M78"/>
    <mergeCell ref="L77:L78"/>
    <mergeCell ref="K77:K78"/>
    <mergeCell ref="J77:J78"/>
    <mergeCell ref="I77:I78"/>
    <mergeCell ref="H77:H78"/>
    <mergeCell ref="G77:G78"/>
    <mergeCell ref="F77:F78"/>
    <mergeCell ref="E77:E78"/>
    <mergeCell ref="D77:D78"/>
    <mergeCell ref="C77:C78"/>
    <mergeCell ref="B77:B78"/>
    <mergeCell ref="M69:M70"/>
    <mergeCell ref="L69:L70"/>
    <mergeCell ref="K69:K70"/>
    <mergeCell ref="J69:J70"/>
    <mergeCell ref="B26:B30"/>
    <mergeCell ref="C26:C30"/>
    <mergeCell ref="D26:D30"/>
    <mergeCell ref="E26:E30"/>
    <mergeCell ref="F26:F30"/>
    <mergeCell ref="G26:G30"/>
    <mergeCell ref="H26:H30"/>
    <mergeCell ref="I26:I30"/>
    <mergeCell ref="J26:J30"/>
  </mergeCells>
  <pageMargins left="0.23622047244094491" right="0.23622047244094491" top="0.15748031496062992" bottom="0.35433070866141736" header="0.31496062992125984" footer="0"/>
  <pageSetup paperSize="9" scale="54" fitToHeight="0" orientation="landscape" r:id="rId1"/>
  <rowBreaks count="2" manualBreakCount="2">
    <brk id="55" max="21" man="1"/>
    <brk id="104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98"/>
  <sheetViews>
    <sheetView tabSelected="1" topLeftCell="G1" zoomScaleNormal="100" zoomScaleSheetLayoutView="75" workbookViewId="0">
      <pane ySplit="3" topLeftCell="A4" activePane="bottomLeft" state="frozen"/>
      <selection activeCell="B1" sqref="B1"/>
      <selection pane="bottomLeft" activeCell="N19" sqref="N19"/>
    </sheetView>
  </sheetViews>
  <sheetFormatPr defaultRowHeight="15" x14ac:dyDescent="0.25"/>
  <cols>
    <col min="1" max="1" width="18.28515625" customWidth="1"/>
    <col min="2" max="2" width="5.5703125" customWidth="1"/>
    <col min="3" max="3" width="18.7109375" customWidth="1"/>
    <col min="4" max="4" width="5.5703125" customWidth="1"/>
    <col min="5" max="5" width="6.140625" customWidth="1"/>
    <col min="6" max="6" width="6.28515625" customWidth="1"/>
    <col min="7" max="7" width="11.42578125" customWidth="1"/>
    <col min="8" max="8" width="13.7109375" customWidth="1"/>
    <col min="9" max="9" width="11.5703125" customWidth="1"/>
    <col min="10" max="10" width="10.7109375" customWidth="1"/>
    <col min="11" max="11" width="8.42578125" customWidth="1"/>
    <col min="13" max="13" width="12" customWidth="1"/>
    <col min="14" max="14" width="30.7109375" customWidth="1"/>
    <col min="16" max="16" width="8.140625" customWidth="1"/>
    <col min="17" max="17" width="10.85546875" customWidth="1"/>
    <col min="18" max="18" width="11.28515625" customWidth="1"/>
    <col min="19" max="19" width="11" customWidth="1"/>
    <col min="20" max="20" width="11" hidden="1" customWidth="1"/>
    <col min="21" max="21" width="26.28515625" customWidth="1"/>
    <col min="22" max="22" width="8.85546875" hidden="1" customWidth="1"/>
  </cols>
  <sheetData>
    <row r="3" spans="1:23" ht="81.75" customHeight="1" x14ac:dyDescent="0.25">
      <c r="A3" s="4"/>
      <c r="B3" s="42"/>
      <c r="C3" s="119"/>
      <c r="D3" s="188"/>
      <c r="E3" s="188"/>
      <c r="F3" s="188"/>
      <c r="G3" s="192"/>
      <c r="H3" s="192"/>
      <c r="I3" s="192"/>
      <c r="J3" s="43"/>
      <c r="K3" s="43"/>
      <c r="L3" s="43"/>
      <c r="M3" s="119"/>
      <c r="N3" s="112"/>
      <c r="O3" s="112"/>
      <c r="P3" s="195"/>
      <c r="Q3" s="195"/>
      <c r="R3" s="117"/>
      <c r="S3" s="117"/>
      <c r="T3" s="117"/>
      <c r="U3" s="118"/>
      <c r="V3" s="118"/>
      <c r="W3" s="118"/>
    </row>
    <row r="4" spans="1:23" ht="15.75" x14ac:dyDescent="0.25">
      <c r="A4" s="4"/>
      <c r="B4" s="42"/>
      <c r="C4" s="196"/>
      <c r="D4" s="197"/>
      <c r="E4" s="197"/>
      <c r="F4" s="197"/>
      <c r="G4" s="197"/>
      <c r="H4" s="197"/>
      <c r="I4" s="197"/>
      <c r="J4" s="43"/>
      <c r="K4" s="43"/>
      <c r="L4" s="43"/>
      <c r="M4" s="112"/>
      <c r="N4" s="116"/>
      <c r="O4" s="116"/>
      <c r="P4" s="237" t="s">
        <v>84</v>
      </c>
      <c r="Q4" s="238"/>
      <c r="R4" s="238"/>
      <c r="S4" s="238"/>
      <c r="T4" s="238"/>
      <c r="U4" s="238"/>
      <c r="V4" s="238"/>
      <c r="W4" s="238"/>
    </row>
    <row r="5" spans="1:23" ht="15.75" customHeight="1" x14ac:dyDescent="0.25">
      <c r="A5" s="4"/>
      <c r="B5" s="42"/>
      <c r="C5" s="198"/>
      <c r="D5" s="198"/>
      <c r="E5" s="198"/>
      <c r="F5" s="198"/>
      <c r="G5" s="198"/>
      <c r="H5" s="198"/>
      <c r="I5" s="198"/>
      <c r="J5" s="43"/>
      <c r="K5" s="43"/>
      <c r="L5" s="43"/>
      <c r="M5" s="119"/>
      <c r="N5" s="119"/>
      <c r="O5" s="119"/>
      <c r="P5" s="239" t="s">
        <v>85</v>
      </c>
      <c r="Q5" s="240"/>
      <c r="R5" s="240"/>
      <c r="S5" s="240"/>
      <c r="T5" s="240"/>
      <c r="U5" s="240"/>
      <c r="V5" s="240"/>
      <c r="W5" s="240"/>
    </row>
    <row r="6" spans="1:23" ht="13.15" customHeight="1" x14ac:dyDescent="0.25">
      <c r="A6" s="3"/>
      <c r="B6" s="42"/>
      <c r="C6" s="186"/>
      <c r="D6" s="187"/>
      <c r="E6" s="187"/>
      <c r="F6" s="44"/>
      <c r="G6" s="44"/>
      <c r="H6" s="44"/>
      <c r="I6" s="44"/>
      <c r="J6" s="43"/>
      <c r="K6" s="43"/>
      <c r="L6" s="43"/>
      <c r="M6" s="112"/>
      <c r="N6" s="113"/>
      <c r="O6" s="113"/>
      <c r="P6" s="237" t="s">
        <v>88</v>
      </c>
      <c r="Q6" s="189"/>
      <c r="R6" s="189"/>
      <c r="S6" s="189"/>
      <c r="T6" s="189"/>
      <c r="U6" s="189"/>
      <c r="V6" s="189"/>
      <c r="W6" s="189"/>
    </row>
    <row r="7" spans="1:23" ht="15.75" hidden="1" x14ac:dyDescent="0.25">
      <c r="A7" s="3"/>
      <c r="B7" s="42"/>
      <c r="C7" s="119"/>
      <c r="D7" s="114"/>
      <c r="E7" s="119"/>
      <c r="F7" s="119"/>
      <c r="G7" s="114"/>
      <c r="H7" s="114"/>
      <c r="I7" s="114"/>
      <c r="J7" s="43"/>
      <c r="K7" s="43"/>
      <c r="L7" s="43"/>
      <c r="M7" s="119"/>
      <c r="N7" s="114"/>
      <c r="O7" s="119"/>
      <c r="P7" s="119"/>
      <c r="Q7" s="114"/>
      <c r="R7" s="119"/>
      <c r="S7" s="119"/>
      <c r="T7" s="119"/>
      <c r="U7" s="114"/>
      <c r="V7" s="114"/>
      <c r="W7" s="114"/>
    </row>
    <row r="8" spans="1:23" ht="15.75" hidden="1" x14ac:dyDescent="0.25">
      <c r="A8" s="3"/>
      <c r="B8" s="42"/>
      <c r="C8" s="190"/>
      <c r="D8" s="191"/>
      <c r="E8" s="191"/>
      <c r="F8" s="191"/>
      <c r="G8" s="191"/>
      <c r="H8" s="191"/>
      <c r="I8" s="114"/>
      <c r="J8" s="43"/>
      <c r="K8" s="43"/>
      <c r="L8" s="43"/>
      <c r="M8" s="119"/>
      <c r="N8" s="114"/>
      <c r="O8" s="114"/>
      <c r="P8" s="119"/>
      <c r="Q8" s="190" t="s">
        <v>28</v>
      </c>
      <c r="R8" s="190"/>
      <c r="S8" s="190"/>
      <c r="T8" s="190"/>
      <c r="U8" s="192"/>
      <c r="V8" s="192"/>
      <c r="W8" s="114"/>
    </row>
    <row r="9" spans="1:23" ht="15.75" x14ac:dyDescent="0.25">
      <c r="A9" s="3"/>
      <c r="B9" s="42"/>
      <c r="C9" s="114"/>
      <c r="D9" s="115"/>
      <c r="E9" s="115"/>
      <c r="F9" s="115"/>
      <c r="G9" s="115"/>
      <c r="H9" s="115"/>
      <c r="I9" s="114"/>
      <c r="J9" s="43"/>
      <c r="K9" s="43"/>
      <c r="L9" s="43"/>
      <c r="M9" s="119"/>
      <c r="N9" s="114"/>
      <c r="O9" s="114"/>
      <c r="P9" s="119"/>
      <c r="Q9" s="114"/>
      <c r="R9" s="114"/>
      <c r="S9" s="114"/>
      <c r="T9" s="114"/>
      <c r="U9" s="116"/>
      <c r="V9" s="116"/>
      <c r="W9" s="114"/>
    </row>
    <row r="10" spans="1:23" ht="0.6" customHeight="1" x14ac:dyDescent="0.25">
      <c r="A10" s="5"/>
      <c r="B10" s="5"/>
      <c r="C10" s="5"/>
      <c r="D10" s="5"/>
      <c r="E10" s="5"/>
      <c r="F10" s="5"/>
      <c r="G10" s="5"/>
      <c r="H10" s="5"/>
      <c r="I10" s="193"/>
      <c r="J10" s="193"/>
      <c r="K10" s="193"/>
      <c r="L10" s="193"/>
      <c r="M10" s="193"/>
      <c r="N10" s="193"/>
      <c r="O10" s="5"/>
      <c r="P10" s="5"/>
      <c r="Q10" s="5"/>
      <c r="R10" s="194"/>
      <c r="S10" s="194"/>
      <c r="T10" s="194"/>
      <c r="U10" s="194"/>
      <c r="V10" s="42"/>
      <c r="W10" s="42"/>
    </row>
    <row r="11" spans="1:23" ht="15.75" x14ac:dyDescent="0.25">
      <c r="A11" s="199" t="s">
        <v>83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"/>
      <c r="W11" s="42"/>
    </row>
    <row r="12" spans="1:23" ht="18.600000000000001" customHeight="1" thickBot="1" x14ac:dyDescent="0.3">
      <c r="A12" s="110"/>
      <c r="B12" s="110"/>
      <c r="C12" s="110"/>
      <c r="D12" s="110"/>
      <c r="E12" s="110"/>
      <c r="F12" s="200" t="s">
        <v>28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110"/>
      <c r="R12" s="110"/>
      <c r="S12" s="110"/>
      <c r="T12" s="110"/>
      <c r="U12" s="110"/>
      <c r="V12" s="1"/>
    </row>
    <row r="13" spans="1:23" ht="0.6" hidden="1" customHeight="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"/>
    </row>
    <row r="14" spans="1:23" ht="16.5" hidden="1" thickBot="1" x14ac:dyDescent="0.3">
      <c r="V14" s="1"/>
    </row>
    <row r="15" spans="1:23" ht="16.5" hidden="1" thickBot="1" x14ac:dyDescent="0.3">
      <c r="A15" s="6"/>
      <c r="B15" s="194" t="s">
        <v>28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0"/>
    </row>
    <row r="16" spans="1:23" ht="16.149999999999999" customHeight="1" thickBot="1" x14ac:dyDescent="0.3">
      <c r="A16" s="201" t="s">
        <v>0</v>
      </c>
      <c r="B16" s="202" t="s">
        <v>86</v>
      </c>
      <c r="C16" s="247" t="s">
        <v>1</v>
      </c>
      <c r="D16" s="247" t="s">
        <v>2</v>
      </c>
      <c r="E16" s="247" t="s">
        <v>19</v>
      </c>
      <c r="F16" s="247" t="s">
        <v>3</v>
      </c>
      <c r="G16" s="247" t="s">
        <v>4</v>
      </c>
      <c r="H16" s="248" t="s">
        <v>37</v>
      </c>
      <c r="I16" s="248" t="s">
        <v>5</v>
      </c>
      <c r="J16" s="248" t="s">
        <v>6</v>
      </c>
      <c r="K16" s="248" t="s">
        <v>7</v>
      </c>
      <c r="L16" s="248" t="s">
        <v>8</v>
      </c>
      <c r="M16" s="248" t="s">
        <v>9</v>
      </c>
      <c r="N16" s="248" t="s">
        <v>10</v>
      </c>
      <c r="O16" s="249" t="s">
        <v>11</v>
      </c>
      <c r="P16" s="250"/>
      <c r="Q16" s="254" t="s">
        <v>87</v>
      </c>
      <c r="R16" s="249" t="s">
        <v>13</v>
      </c>
      <c r="S16" s="250"/>
      <c r="T16" s="142"/>
      <c r="U16" s="251" t="s">
        <v>14</v>
      </c>
      <c r="V16" s="245"/>
      <c r="W16" s="2"/>
    </row>
    <row r="17" spans="1:23" ht="109.5" customHeight="1" thickBot="1" x14ac:dyDescent="0.3">
      <c r="A17" s="202"/>
      <c r="B17" s="203"/>
      <c r="C17" s="248"/>
      <c r="D17" s="248"/>
      <c r="E17" s="248"/>
      <c r="F17" s="248"/>
      <c r="G17" s="248"/>
      <c r="H17" s="253"/>
      <c r="I17" s="253"/>
      <c r="J17" s="253"/>
      <c r="K17" s="253"/>
      <c r="L17" s="253"/>
      <c r="M17" s="253"/>
      <c r="N17" s="253"/>
      <c r="O17" s="143" t="s">
        <v>15</v>
      </c>
      <c r="P17" s="143" t="s">
        <v>16</v>
      </c>
      <c r="Q17" s="255"/>
      <c r="R17" s="143" t="s">
        <v>17</v>
      </c>
      <c r="S17" s="143" t="s">
        <v>20</v>
      </c>
      <c r="T17" s="144"/>
      <c r="U17" s="252"/>
      <c r="V17" s="246"/>
      <c r="W17" s="2"/>
    </row>
    <row r="18" spans="1:23" ht="14.45" customHeight="1" thickBot="1" x14ac:dyDescent="0.3">
      <c r="A18" s="145">
        <v>1</v>
      </c>
      <c r="B18" s="146"/>
      <c r="C18" s="147">
        <v>2</v>
      </c>
      <c r="D18" s="147">
        <v>3</v>
      </c>
      <c r="E18" s="147">
        <v>4</v>
      </c>
      <c r="F18" s="147">
        <v>5</v>
      </c>
      <c r="G18" s="147">
        <v>6</v>
      </c>
      <c r="H18" s="147">
        <v>7</v>
      </c>
      <c r="I18" s="147">
        <v>8</v>
      </c>
      <c r="J18" s="147">
        <v>9</v>
      </c>
      <c r="K18" s="147">
        <v>10</v>
      </c>
      <c r="L18" s="147">
        <v>11</v>
      </c>
      <c r="M18" s="147">
        <v>12</v>
      </c>
      <c r="N18" s="147">
        <v>13</v>
      </c>
      <c r="O18" s="147">
        <v>14</v>
      </c>
      <c r="P18" s="147">
        <v>15</v>
      </c>
      <c r="Q18" s="147">
        <v>16</v>
      </c>
      <c r="R18" s="147">
        <v>17</v>
      </c>
      <c r="S18" s="147">
        <v>18</v>
      </c>
      <c r="T18" s="148"/>
      <c r="U18" s="147">
        <v>19</v>
      </c>
    </row>
    <row r="19" spans="1:23" ht="33" customHeight="1" x14ac:dyDescent="0.25">
      <c r="A19" s="149" t="s">
        <v>46</v>
      </c>
      <c r="B19" s="241">
        <v>1</v>
      </c>
      <c r="C19" s="241" t="s">
        <v>21</v>
      </c>
      <c r="D19" s="241">
        <v>2</v>
      </c>
      <c r="E19" s="241"/>
      <c r="F19" s="241"/>
      <c r="G19" s="241">
        <v>1981</v>
      </c>
      <c r="H19" s="241" t="s">
        <v>22</v>
      </c>
      <c r="I19" s="241">
        <v>5</v>
      </c>
      <c r="J19" s="241">
        <v>3</v>
      </c>
      <c r="K19" s="241">
        <v>60</v>
      </c>
      <c r="L19" s="241">
        <v>4153</v>
      </c>
      <c r="M19" s="241">
        <v>3562</v>
      </c>
      <c r="N19" s="150" t="s">
        <v>73</v>
      </c>
      <c r="O19" s="151">
        <v>1526</v>
      </c>
      <c r="P19" s="151" t="s">
        <v>25</v>
      </c>
      <c r="Q19" s="152">
        <v>1545.962</v>
      </c>
      <c r="R19" s="152">
        <v>1545.962</v>
      </c>
      <c r="S19" s="153">
        <v>0</v>
      </c>
      <c r="T19" s="154">
        <f>Q19-R19-S19</f>
        <v>0</v>
      </c>
      <c r="U19" s="243" t="s">
        <v>24</v>
      </c>
    </row>
    <row r="20" spans="1:23" ht="16.5" customHeight="1" x14ac:dyDescent="0.25">
      <c r="A20" s="155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150" t="s">
        <v>74</v>
      </c>
      <c r="O20" s="151">
        <v>1526</v>
      </c>
      <c r="P20" s="151" t="s">
        <v>25</v>
      </c>
      <c r="Q20" s="152">
        <f>R20+S20</f>
        <v>1019.341</v>
      </c>
      <c r="R20" s="152">
        <v>994.47900000000004</v>
      </c>
      <c r="S20" s="153">
        <v>24.861999999999998</v>
      </c>
      <c r="T20" s="154">
        <f t="shared" ref="T20:T81" si="0">Q20-R20-S20</f>
        <v>-3.1974423109204508E-14</v>
      </c>
      <c r="U20" s="244"/>
      <c r="W20" s="94" t="s">
        <v>28</v>
      </c>
    </row>
    <row r="21" spans="1:23" ht="29.25" customHeight="1" x14ac:dyDescent="0.25">
      <c r="A21" s="155"/>
      <c r="B21" s="241">
        <v>2</v>
      </c>
      <c r="C21" s="241" t="s">
        <v>45</v>
      </c>
      <c r="D21" s="241">
        <v>13</v>
      </c>
      <c r="E21" s="241"/>
      <c r="F21" s="241"/>
      <c r="G21" s="241">
        <v>1959</v>
      </c>
      <c r="H21" s="241" t="s">
        <v>31</v>
      </c>
      <c r="I21" s="241">
        <v>3</v>
      </c>
      <c r="J21" s="241">
        <v>3</v>
      </c>
      <c r="K21" s="241">
        <v>36</v>
      </c>
      <c r="L21" s="241">
        <v>1625</v>
      </c>
      <c r="M21" s="241">
        <v>1516.3</v>
      </c>
      <c r="N21" s="150" t="s">
        <v>75</v>
      </c>
      <c r="O21" s="151">
        <v>973</v>
      </c>
      <c r="P21" s="151" t="s">
        <v>25</v>
      </c>
      <c r="Q21" s="152">
        <v>1464.316</v>
      </c>
      <c r="R21" s="152">
        <v>1464.316</v>
      </c>
      <c r="S21" s="153">
        <v>0</v>
      </c>
      <c r="T21" s="154">
        <f t="shared" si="0"/>
        <v>0</v>
      </c>
      <c r="U21" s="243" t="s">
        <v>24</v>
      </c>
    </row>
    <row r="22" spans="1:23" ht="15" customHeight="1" x14ac:dyDescent="0.25">
      <c r="A22" s="155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150" t="s">
        <v>74</v>
      </c>
      <c r="O22" s="151">
        <v>973</v>
      </c>
      <c r="P22" s="151" t="s">
        <v>25</v>
      </c>
      <c r="Q22" s="152">
        <f>R22+S22</f>
        <v>1512.4150000000002</v>
      </c>
      <c r="R22" s="152">
        <v>1475.5250000000001</v>
      </c>
      <c r="S22" s="153">
        <v>36.89</v>
      </c>
      <c r="T22" s="154">
        <f t="shared" si="0"/>
        <v>9.9475983006414026E-14</v>
      </c>
      <c r="U22" s="244"/>
    </row>
    <row r="23" spans="1:23" ht="31.5" x14ac:dyDescent="0.25">
      <c r="A23" s="155"/>
      <c r="B23" s="234">
        <v>3</v>
      </c>
      <c r="C23" s="234" t="s">
        <v>21</v>
      </c>
      <c r="D23" s="234">
        <v>3</v>
      </c>
      <c r="E23" s="234"/>
      <c r="F23" s="234"/>
      <c r="G23" s="234">
        <v>1985</v>
      </c>
      <c r="H23" s="234" t="s">
        <v>22</v>
      </c>
      <c r="I23" s="234">
        <v>5</v>
      </c>
      <c r="J23" s="234">
        <v>5</v>
      </c>
      <c r="K23" s="234">
        <v>75</v>
      </c>
      <c r="L23" s="234">
        <v>4051</v>
      </c>
      <c r="M23" s="234">
        <v>3508</v>
      </c>
      <c r="N23" s="156" t="s">
        <v>41</v>
      </c>
      <c r="O23" s="157">
        <v>210</v>
      </c>
      <c r="P23" s="151" t="s">
        <v>23</v>
      </c>
      <c r="Q23" s="152">
        <v>399</v>
      </c>
      <c r="R23" s="152">
        <v>399</v>
      </c>
      <c r="S23" s="153">
        <v>0</v>
      </c>
      <c r="T23" s="154">
        <f t="shared" si="0"/>
        <v>0</v>
      </c>
      <c r="U23" s="262"/>
    </row>
    <row r="24" spans="1:23" ht="15.75" x14ac:dyDescent="0.25">
      <c r="A24" s="155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156" t="s">
        <v>81</v>
      </c>
      <c r="O24" s="157">
        <v>1245</v>
      </c>
      <c r="P24" s="151" t="s">
        <v>23</v>
      </c>
      <c r="Q24" s="152">
        <v>436.01499999999999</v>
      </c>
      <c r="R24" s="152">
        <v>436.01499999999999</v>
      </c>
      <c r="S24" s="153">
        <v>0</v>
      </c>
      <c r="T24" s="154">
        <f t="shared" si="0"/>
        <v>0</v>
      </c>
      <c r="U24" s="262"/>
    </row>
    <row r="25" spans="1:23" ht="15.75" x14ac:dyDescent="0.25">
      <c r="A25" s="155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150" t="s">
        <v>64</v>
      </c>
      <c r="O25" s="150">
        <v>941</v>
      </c>
      <c r="P25" s="150" t="s">
        <v>25</v>
      </c>
      <c r="Q25" s="152">
        <v>1482.383</v>
      </c>
      <c r="R25" s="152">
        <v>1482.383</v>
      </c>
      <c r="S25" s="153">
        <f t="shared" ref="S25" si="1">Q25-R25</f>
        <v>0</v>
      </c>
      <c r="T25" s="154">
        <f t="shared" si="0"/>
        <v>0</v>
      </c>
      <c r="U25" s="244"/>
    </row>
    <row r="26" spans="1:23" ht="15.75" x14ac:dyDescent="0.25">
      <c r="A26" s="155"/>
      <c r="B26" s="234">
        <v>4</v>
      </c>
      <c r="C26" s="256" t="s">
        <v>49</v>
      </c>
      <c r="D26" s="256">
        <v>2</v>
      </c>
      <c r="E26" s="234"/>
      <c r="F26" s="256" t="s">
        <v>28</v>
      </c>
      <c r="G26" s="256">
        <v>1970</v>
      </c>
      <c r="H26" s="256" t="s">
        <v>31</v>
      </c>
      <c r="I26" s="256">
        <v>5</v>
      </c>
      <c r="J26" s="256">
        <v>4</v>
      </c>
      <c r="K26" s="256">
        <v>70</v>
      </c>
      <c r="L26" s="256">
        <v>3562</v>
      </c>
      <c r="M26" s="256">
        <v>3128.6</v>
      </c>
      <c r="N26" s="150" t="s">
        <v>64</v>
      </c>
      <c r="O26" s="157">
        <v>872</v>
      </c>
      <c r="P26" s="151" t="s">
        <v>25</v>
      </c>
      <c r="Q26" s="152">
        <v>1418.5619999999999</v>
      </c>
      <c r="R26" s="152">
        <v>1418.5619999999999</v>
      </c>
      <c r="S26" s="153">
        <v>0</v>
      </c>
      <c r="T26" s="154">
        <f t="shared" si="0"/>
        <v>0</v>
      </c>
      <c r="U26" s="243" t="s">
        <v>24</v>
      </c>
    </row>
    <row r="27" spans="1:23" ht="31.5" x14ac:dyDescent="0.25">
      <c r="A27" s="155"/>
      <c r="B27" s="235"/>
      <c r="C27" s="257"/>
      <c r="D27" s="257"/>
      <c r="E27" s="235"/>
      <c r="F27" s="257"/>
      <c r="G27" s="257"/>
      <c r="H27" s="257"/>
      <c r="I27" s="257"/>
      <c r="J27" s="257"/>
      <c r="K27" s="257"/>
      <c r="L27" s="257"/>
      <c r="M27" s="257"/>
      <c r="N27" s="156" t="s">
        <v>38</v>
      </c>
      <c r="O27" s="150">
        <v>90</v>
      </c>
      <c r="P27" s="150" t="s">
        <v>23</v>
      </c>
      <c r="Q27" s="152">
        <v>171</v>
      </c>
      <c r="R27" s="152">
        <v>171</v>
      </c>
      <c r="S27" s="153">
        <f t="shared" ref="S27:S68" si="2">Q27-R27</f>
        <v>0</v>
      </c>
      <c r="T27" s="154">
        <f t="shared" si="0"/>
        <v>0</v>
      </c>
      <c r="U27" s="262"/>
    </row>
    <row r="28" spans="1:23" ht="31.5" x14ac:dyDescent="0.25">
      <c r="A28" s="155"/>
      <c r="B28" s="235"/>
      <c r="C28" s="257"/>
      <c r="D28" s="257"/>
      <c r="E28" s="235"/>
      <c r="F28" s="257"/>
      <c r="G28" s="257"/>
      <c r="H28" s="257"/>
      <c r="I28" s="257"/>
      <c r="J28" s="257"/>
      <c r="K28" s="257"/>
      <c r="L28" s="257"/>
      <c r="M28" s="257"/>
      <c r="N28" s="156" t="s">
        <v>40</v>
      </c>
      <c r="O28" s="158">
        <v>385</v>
      </c>
      <c r="P28" s="150" t="s">
        <v>23</v>
      </c>
      <c r="Q28" s="152">
        <v>862.4</v>
      </c>
      <c r="R28" s="152">
        <v>862.4</v>
      </c>
      <c r="S28" s="153">
        <f t="shared" si="2"/>
        <v>0</v>
      </c>
      <c r="T28" s="154">
        <f t="shared" si="0"/>
        <v>0</v>
      </c>
      <c r="U28" s="262"/>
    </row>
    <row r="29" spans="1:23" ht="28.5" customHeight="1" x14ac:dyDescent="0.25">
      <c r="A29" s="155"/>
      <c r="B29" s="235"/>
      <c r="C29" s="257"/>
      <c r="D29" s="257"/>
      <c r="E29" s="235"/>
      <c r="F29" s="257"/>
      <c r="G29" s="257"/>
      <c r="H29" s="257"/>
      <c r="I29" s="257"/>
      <c r="J29" s="257"/>
      <c r="K29" s="257"/>
      <c r="L29" s="257"/>
      <c r="M29" s="257"/>
      <c r="N29" s="151" t="s">
        <v>39</v>
      </c>
      <c r="O29" s="158">
        <v>85</v>
      </c>
      <c r="P29" s="150" t="s">
        <v>23</v>
      </c>
      <c r="Q29" s="152">
        <v>255</v>
      </c>
      <c r="R29" s="152">
        <v>255</v>
      </c>
      <c r="S29" s="153">
        <f t="shared" si="2"/>
        <v>0</v>
      </c>
      <c r="T29" s="154">
        <f t="shared" si="0"/>
        <v>0</v>
      </c>
      <c r="U29" s="262"/>
    </row>
    <row r="30" spans="1:23" ht="15.75" x14ac:dyDescent="0.25">
      <c r="A30" s="155"/>
      <c r="B30" s="236"/>
      <c r="C30" s="258"/>
      <c r="D30" s="258"/>
      <c r="E30" s="236"/>
      <c r="F30" s="258"/>
      <c r="G30" s="258"/>
      <c r="H30" s="258"/>
      <c r="I30" s="258"/>
      <c r="J30" s="258"/>
      <c r="K30" s="258"/>
      <c r="L30" s="258"/>
      <c r="M30" s="258"/>
      <c r="N30" s="150" t="s">
        <v>26</v>
      </c>
      <c r="O30" s="159">
        <v>2</v>
      </c>
      <c r="P30" s="150" t="s">
        <v>27</v>
      </c>
      <c r="Q30" s="152">
        <f>R30+S30</f>
        <v>500</v>
      </c>
      <c r="R30" s="152">
        <v>487.5</v>
      </c>
      <c r="S30" s="153">
        <v>12.5</v>
      </c>
      <c r="T30" s="154">
        <f t="shared" si="0"/>
        <v>0</v>
      </c>
      <c r="U30" s="244"/>
    </row>
    <row r="31" spans="1:23" ht="31.5" x14ac:dyDescent="0.25">
      <c r="A31" s="155"/>
      <c r="B31" s="259">
        <v>5</v>
      </c>
      <c r="C31" s="256" t="s">
        <v>21</v>
      </c>
      <c r="D31" s="256">
        <v>8</v>
      </c>
      <c r="E31" s="256"/>
      <c r="F31" s="256"/>
      <c r="G31" s="256">
        <v>1984</v>
      </c>
      <c r="H31" s="256" t="s">
        <v>22</v>
      </c>
      <c r="I31" s="256">
        <v>5</v>
      </c>
      <c r="J31" s="256">
        <v>5</v>
      </c>
      <c r="K31" s="256">
        <v>75</v>
      </c>
      <c r="L31" s="256">
        <v>4150</v>
      </c>
      <c r="M31" s="256">
        <v>3473.5</v>
      </c>
      <c r="N31" s="156" t="s">
        <v>42</v>
      </c>
      <c r="O31" s="158">
        <v>120</v>
      </c>
      <c r="P31" s="150" t="s">
        <v>23</v>
      </c>
      <c r="Q31" s="152">
        <v>228</v>
      </c>
      <c r="R31" s="152">
        <v>228</v>
      </c>
      <c r="S31" s="153">
        <f t="shared" ref="S31:S34" si="3">Q31-R31</f>
        <v>0</v>
      </c>
      <c r="T31" s="154">
        <f t="shared" ref="T31:T35" si="4">Q31-R31-S31</f>
        <v>0</v>
      </c>
      <c r="U31" s="243" t="s">
        <v>24</v>
      </c>
    </row>
    <row r="32" spans="1:23" ht="31.5" x14ac:dyDescent="0.25">
      <c r="A32" s="155"/>
      <c r="B32" s="260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156" t="s">
        <v>43</v>
      </c>
      <c r="O32" s="158">
        <v>195</v>
      </c>
      <c r="P32" s="150" t="s">
        <v>23</v>
      </c>
      <c r="Q32" s="152">
        <v>370.5</v>
      </c>
      <c r="R32" s="152">
        <v>370.5</v>
      </c>
      <c r="S32" s="153">
        <f t="shared" si="3"/>
        <v>0</v>
      </c>
      <c r="T32" s="154">
        <f t="shared" si="4"/>
        <v>0</v>
      </c>
      <c r="U32" s="262"/>
    </row>
    <row r="33" spans="1:21" ht="32.25" customHeight="1" x14ac:dyDescent="0.25">
      <c r="A33" s="155"/>
      <c r="B33" s="260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156" t="s">
        <v>63</v>
      </c>
      <c r="O33" s="158">
        <v>330</v>
      </c>
      <c r="P33" s="150" t="s">
        <v>23</v>
      </c>
      <c r="Q33" s="152">
        <v>739.2</v>
      </c>
      <c r="R33" s="152">
        <v>739.2</v>
      </c>
      <c r="S33" s="153">
        <f t="shared" si="3"/>
        <v>0</v>
      </c>
      <c r="T33" s="154">
        <f t="shared" si="4"/>
        <v>0</v>
      </c>
      <c r="U33" s="262"/>
    </row>
    <row r="34" spans="1:21" ht="29.25" customHeight="1" x14ac:dyDescent="0.25">
      <c r="A34" s="155"/>
      <c r="B34" s="260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151" t="s">
        <v>39</v>
      </c>
      <c r="O34" s="158">
        <v>80</v>
      </c>
      <c r="P34" s="150" t="s">
        <v>23</v>
      </c>
      <c r="Q34" s="152">
        <v>240</v>
      </c>
      <c r="R34" s="152">
        <v>240</v>
      </c>
      <c r="S34" s="153">
        <f t="shared" si="3"/>
        <v>0</v>
      </c>
      <c r="T34" s="154">
        <f t="shared" si="4"/>
        <v>0</v>
      </c>
      <c r="U34" s="262"/>
    </row>
    <row r="35" spans="1:21" ht="15.75" x14ac:dyDescent="0.25">
      <c r="A35" s="155"/>
      <c r="B35" s="261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150" t="s">
        <v>26</v>
      </c>
      <c r="O35" s="159">
        <v>4</v>
      </c>
      <c r="P35" s="150" t="s">
        <v>27</v>
      </c>
      <c r="Q35" s="152">
        <f>R35+S35</f>
        <v>1000</v>
      </c>
      <c r="R35" s="152">
        <v>975</v>
      </c>
      <c r="S35" s="153">
        <v>25</v>
      </c>
      <c r="T35" s="154">
        <f t="shared" si="4"/>
        <v>0</v>
      </c>
      <c r="U35" s="244"/>
    </row>
    <row r="36" spans="1:21" ht="0.95" hidden="1" customHeight="1" x14ac:dyDescent="0.25">
      <c r="A36" s="155"/>
      <c r="B36" s="263">
        <v>6</v>
      </c>
      <c r="C36" s="264" t="s">
        <v>21</v>
      </c>
      <c r="D36" s="265" t="s">
        <v>78</v>
      </c>
      <c r="E36" s="264"/>
      <c r="F36" s="264"/>
      <c r="G36" s="264">
        <v>1985</v>
      </c>
      <c r="H36" s="264" t="s">
        <v>22</v>
      </c>
      <c r="I36" s="264">
        <v>5</v>
      </c>
      <c r="J36" s="264">
        <v>5</v>
      </c>
      <c r="K36" s="264">
        <v>75</v>
      </c>
      <c r="L36" s="264">
        <v>3506</v>
      </c>
      <c r="M36" s="264">
        <v>2073</v>
      </c>
      <c r="N36" s="156"/>
      <c r="O36" s="158"/>
      <c r="P36" s="150"/>
      <c r="Q36" s="152">
        <v>0</v>
      </c>
      <c r="R36" s="152">
        <v>0</v>
      </c>
      <c r="S36" s="153">
        <v>0</v>
      </c>
      <c r="T36" s="160"/>
      <c r="U36" s="266" t="s">
        <v>24</v>
      </c>
    </row>
    <row r="37" spans="1:21" ht="31.5" x14ac:dyDescent="0.25">
      <c r="A37" s="155"/>
      <c r="B37" s="263"/>
      <c r="C37" s="264"/>
      <c r="D37" s="265"/>
      <c r="E37" s="264"/>
      <c r="F37" s="264"/>
      <c r="G37" s="264"/>
      <c r="H37" s="264"/>
      <c r="I37" s="264"/>
      <c r="J37" s="264"/>
      <c r="K37" s="264"/>
      <c r="L37" s="264"/>
      <c r="M37" s="264"/>
      <c r="N37" s="156" t="s">
        <v>43</v>
      </c>
      <c r="O37" s="158">
        <v>195</v>
      </c>
      <c r="P37" s="150" t="s">
        <v>23</v>
      </c>
      <c r="Q37" s="152">
        <v>370.5</v>
      </c>
      <c r="R37" s="152">
        <v>370.5</v>
      </c>
      <c r="S37" s="153">
        <f t="shared" ref="S37:S38" si="5">Q37-R37</f>
        <v>0</v>
      </c>
      <c r="T37" s="160"/>
      <c r="U37" s="266"/>
    </row>
    <row r="38" spans="1:21" ht="32.25" customHeight="1" x14ac:dyDescent="0.25">
      <c r="A38" s="155"/>
      <c r="B38" s="263"/>
      <c r="C38" s="264"/>
      <c r="D38" s="265"/>
      <c r="E38" s="264"/>
      <c r="F38" s="264"/>
      <c r="G38" s="264"/>
      <c r="H38" s="264"/>
      <c r="I38" s="264"/>
      <c r="J38" s="264"/>
      <c r="K38" s="264"/>
      <c r="L38" s="264"/>
      <c r="M38" s="264"/>
      <c r="N38" s="156" t="s">
        <v>63</v>
      </c>
      <c r="O38" s="158">
        <v>330</v>
      </c>
      <c r="P38" s="150" t="s">
        <v>23</v>
      </c>
      <c r="Q38" s="152">
        <v>739.2</v>
      </c>
      <c r="R38" s="152">
        <v>739.2</v>
      </c>
      <c r="S38" s="153">
        <f t="shared" si="5"/>
        <v>0</v>
      </c>
      <c r="T38" s="160"/>
      <c r="U38" s="266"/>
    </row>
    <row r="39" spans="1:21" ht="12.75" customHeight="1" x14ac:dyDescent="0.25">
      <c r="A39" s="155"/>
      <c r="B39" s="263"/>
      <c r="C39" s="264"/>
      <c r="D39" s="265"/>
      <c r="E39" s="264"/>
      <c r="F39" s="264"/>
      <c r="G39" s="264"/>
      <c r="H39" s="264"/>
      <c r="I39" s="264"/>
      <c r="J39" s="264"/>
      <c r="K39" s="264"/>
      <c r="L39" s="264"/>
      <c r="M39" s="264"/>
      <c r="N39" s="150" t="s">
        <v>26</v>
      </c>
      <c r="O39" s="159">
        <v>4</v>
      </c>
      <c r="P39" s="150" t="s">
        <v>27</v>
      </c>
      <c r="Q39" s="152">
        <f>R39+S39</f>
        <v>1000</v>
      </c>
      <c r="R39" s="152">
        <v>975</v>
      </c>
      <c r="S39" s="153">
        <v>25</v>
      </c>
      <c r="T39" s="160"/>
      <c r="U39" s="266"/>
    </row>
    <row r="40" spans="1:21" ht="0.95" hidden="1" customHeight="1" x14ac:dyDescent="0.25">
      <c r="A40" s="155"/>
      <c r="B40" s="263"/>
      <c r="C40" s="264"/>
      <c r="D40" s="265"/>
      <c r="E40" s="264"/>
      <c r="F40" s="264"/>
      <c r="G40" s="264"/>
      <c r="H40" s="264"/>
      <c r="I40" s="264"/>
      <c r="J40" s="264"/>
      <c r="K40" s="264"/>
      <c r="L40" s="264"/>
      <c r="M40" s="264"/>
      <c r="N40" s="156"/>
      <c r="O40" s="159"/>
      <c r="P40" s="150"/>
      <c r="Q40" s="152"/>
      <c r="R40" s="152"/>
      <c r="S40" s="153"/>
      <c r="T40" s="160"/>
      <c r="U40" s="266"/>
    </row>
    <row r="41" spans="1:21" ht="0.95" hidden="1" customHeight="1" x14ac:dyDescent="0.25">
      <c r="A41" s="155"/>
      <c r="B41" s="263"/>
      <c r="C41" s="264"/>
      <c r="D41" s="265"/>
      <c r="E41" s="264"/>
      <c r="F41" s="264"/>
      <c r="G41" s="264"/>
      <c r="H41" s="264"/>
      <c r="I41" s="264"/>
      <c r="J41" s="264"/>
      <c r="K41" s="264"/>
      <c r="L41" s="264"/>
      <c r="M41" s="264"/>
      <c r="N41" s="156"/>
      <c r="O41" s="159"/>
      <c r="P41" s="150"/>
      <c r="Q41" s="152"/>
      <c r="R41" s="152"/>
      <c r="S41" s="153"/>
      <c r="T41" s="160"/>
      <c r="U41" s="266"/>
    </row>
    <row r="42" spans="1:21" ht="0.95" hidden="1" customHeight="1" x14ac:dyDescent="0.25">
      <c r="A42" s="155"/>
      <c r="B42" s="263"/>
      <c r="C42" s="264"/>
      <c r="D42" s="265"/>
      <c r="E42" s="264"/>
      <c r="F42" s="264"/>
      <c r="G42" s="264"/>
      <c r="H42" s="264"/>
      <c r="I42" s="264"/>
      <c r="J42" s="264"/>
      <c r="K42" s="264"/>
      <c r="L42" s="264"/>
      <c r="M42" s="264"/>
      <c r="N42" s="151"/>
      <c r="O42" s="159"/>
      <c r="P42" s="150"/>
      <c r="Q42" s="152"/>
      <c r="R42" s="152"/>
      <c r="S42" s="153"/>
      <c r="T42" s="160"/>
      <c r="U42" s="266"/>
    </row>
    <row r="43" spans="1:21" ht="0.95" hidden="1" customHeight="1" x14ac:dyDescent="0.25">
      <c r="A43" s="155"/>
      <c r="B43" s="263"/>
      <c r="C43" s="264"/>
      <c r="D43" s="265"/>
      <c r="E43" s="264"/>
      <c r="F43" s="264"/>
      <c r="G43" s="264"/>
      <c r="H43" s="264"/>
      <c r="I43" s="264"/>
      <c r="J43" s="264"/>
      <c r="K43" s="264"/>
      <c r="L43" s="264"/>
      <c r="M43" s="264"/>
      <c r="N43" s="150"/>
      <c r="O43" s="159"/>
      <c r="P43" s="150"/>
      <c r="Q43" s="152"/>
      <c r="R43" s="152"/>
      <c r="S43" s="153"/>
      <c r="T43" s="160"/>
      <c r="U43" s="266"/>
    </row>
    <row r="44" spans="1:21" ht="0.95" hidden="1" customHeight="1" x14ac:dyDescent="0.25">
      <c r="A44" s="155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0"/>
      <c r="O44" s="159"/>
      <c r="P44" s="150"/>
      <c r="Q44" s="152"/>
      <c r="R44" s="152"/>
      <c r="S44" s="153">
        <f t="shared" si="2"/>
        <v>0</v>
      </c>
      <c r="T44" s="160">
        <f t="shared" si="0"/>
        <v>0</v>
      </c>
      <c r="U44" s="150"/>
    </row>
    <row r="45" spans="1:21" ht="0.95" hidden="1" customHeight="1" x14ac:dyDescent="0.25">
      <c r="A45" s="155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0"/>
      <c r="O45" s="159"/>
      <c r="P45" s="150"/>
      <c r="Q45" s="152"/>
      <c r="R45" s="152"/>
      <c r="S45" s="153">
        <f t="shared" si="2"/>
        <v>0</v>
      </c>
      <c r="T45" s="160">
        <f t="shared" si="0"/>
        <v>0</v>
      </c>
      <c r="U45" s="150"/>
    </row>
    <row r="46" spans="1:21" ht="0.95" hidden="1" customHeight="1" x14ac:dyDescent="0.25">
      <c r="A46" s="155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0"/>
      <c r="O46" s="159"/>
      <c r="P46" s="150"/>
      <c r="Q46" s="152"/>
      <c r="R46" s="152"/>
      <c r="S46" s="153">
        <f t="shared" si="2"/>
        <v>0</v>
      </c>
      <c r="T46" s="160">
        <f t="shared" si="0"/>
        <v>0</v>
      </c>
      <c r="U46" s="150"/>
    </row>
    <row r="47" spans="1:21" ht="0.95" hidden="1" customHeight="1" x14ac:dyDescent="0.25">
      <c r="A47" s="155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0"/>
      <c r="O47" s="159"/>
      <c r="P47" s="150"/>
      <c r="Q47" s="152"/>
      <c r="R47" s="152"/>
      <c r="S47" s="153">
        <f t="shared" si="2"/>
        <v>0</v>
      </c>
      <c r="T47" s="160">
        <f t="shared" si="0"/>
        <v>0</v>
      </c>
      <c r="U47" s="150"/>
    </row>
    <row r="48" spans="1:21" ht="0.95" hidden="1" customHeight="1" x14ac:dyDescent="0.25">
      <c r="A48" s="15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0"/>
      <c r="O48" s="159"/>
      <c r="P48" s="150"/>
      <c r="Q48" s="152"/>
      <c r="R48" s="152"/>
      <c r="S48" s="153">
        <f t="shared" si="2"/>
        <v>0</v>
      </c>
      <c r="T48" s="160">
        <f t="shared" si="0"/>
        <v>0</v>
      </c>
      <c r="U48" s="150"/>
    </row>
    <row r="49" spans="1:21" ht="0.95" hidden="1" customHeight="1" x14ac:dyDescent="0.25">
      <c r="A49" s="15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0"/>
      <c r="O49" s="159"/>
      <c r="P49" s="150"/>
      <c r="Q49" s="152"/>
      <c r="R49" s="152"/>
      <c r="S49" s="153">
        <f t="shared" si="2"/>
        <v>0</v>
      </c>
      <c r="T49" s="160">
        <f t="shared" si="0"/>
        <v>0</v>
      </c>
      <c r="U49" s="150"/>
    </row>
    <row r="50" spans="1:21" ht="29.25" customHeight="1" x14ac:dyDescent="0.25">
      <c r="A50" s="155"/>
      <c r="B50" s="263">
        <v>7</v>
      </c>
      <c r="C50" s="263" t="s">
        <v>80</v>
      </c>
      <c r="D50" s="263">
        <v>6</v>
      </c>
      <c r="E50" s="263"/>
      <c r="F50" s="263"/>
      <c r="G50" s="263">
        <v>1972</v>
      </c>
      <c r="H50" s="263" t="s">
        <v>22</v>
      </c>
      <c r="I50" s="263">
        <v>5</v>
      </c>
      <c r="J50" s="263">
        <v>6</v>
      </c>
      <c r="K50" s="263">
        <v>88</v>
      </c>
      <c r="L50" s="263">
        <v>4615.1000000000004</v>
      </c>
      <c r="M50" s="263">
        <v>3857.4</v>
      </c>
      <c r="N50" s="156" t="s">
        <v>42</v>
      </c>
      <c r="O50" s="158">
        <v>144</v>
      </c>
      <c r="P50" s="150" t="s">
        <v>23</v>
      </c>
      <c r="Q50" s="152">
        <v>273.60000000000002</v>
      </c>
      <c r="R50" s="152">
        <v>273.60000000000002</v>
      </c>
      <c r="S50" s="153">
        <v>0</v>
      </c>
      <c r="T50" s="160">
        <f t="shared" si="0"/>
        <v>0</v>
      </c>
      <c r="U50" s="266" t="s">
        <v>24</v>
      </c>
    </row>
    <row r="51" spans="1:21" ht="31.5" x14ac:dyDescent="0.25">
      <c r="A51" s="155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156" t="s">
        <v>43</v>
      </c>
      <c r="O51" s="158">
        <v>234</v>
      </c>
      <c r="P51" s="150" t="s">
        <v>23</v>
      </c>
      <c r="Q51" s="152">
        <v>444.6</v>
      </c>
      <c r="R51" s="152">
        <v>444.6</v>
      </c>
      <c r="S51" s="153">
        <v>0</v>
      </c>
      <c r="T51" s="160">
        <f t="shared" si="0"/>
        <v>0</v>
      </c>
      <c r="U51" s="266"/>
    </row>
    <row r="52" spans="1:21" ht="32.25" customHeight="1" x14ac:dyDescent="0.25">
      <c r="A52" s="155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156" t="s">
        <v>63</v>
      </c>
      <c r="O52" s="158">
        <v>400</v>
      </c>
      <c r="P52" s="150" t="s">
        <v>23</v>
      </c>
      <c r="Q52" s="152">
        <v>896</v>
      </c>
      <c r="R52" s="152">
        <v>896</v>
      </c>
      <c r="S52" s="153">
        <v>0</v>
      </c>
      <c r="T52" s="160">
        <f t="shared" si="0"/>
        <v>0</v>
      </c>
      <c r="U52" s="266"/>
    </row>
    <row r="53" spans="1:21" ht="33" customHeight="1" x14ac:dyDescent="0.25">
      <c r="A53" s="155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151" t="s">
        <v>39</v>
      </c>
      <c r="O53" s="158">
        <v>100</v>
      </c>
      <c r="P53" s="150" t="s">
        <v>23</v>
      </c>
      <c r="Q53" s="152">
        <v>300</v>
      </c>
      <c r="R53" s="152">
        <v>300</v>
      </c>
      <c r="S53" s="153">
        <v>0</v>
      </c>
      <c r="T53" s="160">
        <f t="shared" si="0"/>
        <v>0</v>
      </c>
      <c r="U53" s="266"/>
    </row>
    <row r="54" spans="1:21" ht="13.5" customHeight="1" x14ac:dyDescent="0.25">
      <c r="A54" s="155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150" t="s">
        <v>26</v>
      </c>
      <c r="O54" s="159">
        <v>4</v>
      </c>
      <c r="P54" s="150" t="s">
        <v>27</v>
      </c>
      <c r="Q54" s="152">
        <f>R54+S54</f>
        <v>1000</v>
      </c>
      <c r="R54" s="152">
        <v>975</v>
      </c>
      <c r="S54" s="153">
        <v>25</v>
      </c>
      <c r="T54" s="160"/>
      <c r="U54" s="266"/>
    </row>
    <row r="55" spans="1:21" ht="0.95" hidden="1" x14ac:dyDescent="0.25">
      <c r="A55" s="155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151"/>
      <c r="O55" s="158"/>
      <c r="P55" s="158"/>
      <c r="Q55" s="152"/>
      <c r="R55" s="152"/>
      <c r="S55" s="153"/>
      <c r="T55" s="160"/>
      <c r="U55" s="266"/>
    </row>
    <row r="56" spans="1:21" ht="0.95" hidden="1" x14ac:dyDescent="0.25">
      <c r="A56" s="155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150"/>
      <c r="O56" s="159"/>
      <c r="P56" s="150"/>
      <c r="Q56" s="152"/>
      <c r="R56" s="152"/>
      <c r="S56" s="153"/>
      <c r="T56" s="160">
        <f t="shared" si="0"/>
        <v>0</v>
      </c>
      <c r="U56" s="266"/>
    </row>
    <row r="57" spans="1:21" ht="0.95" hidden="1" customHeight="1" x14ac:dyDescent="0.25">
      <c r="A57" s="155"/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50"/>
      <c r="O57" s="150"/>
      <c r="P57" s="150"/>
      <c r="Q57" s="152"/>
      <c r="R57" s="152"/>
      <c r="S57" s="153"/>
      <c r="T57" s="154">
        <f t="shared" si="0"/>
        <v>0</v>
      </c>
      <c r="U57" s="150" t="s">
        <v>24</v>
      </c>
    </row>
    <row r="58" spans="1:21" ht="29.25" customHeight="1" x14ac:dyDescent="0.25">
      <c r="A58" s="155"/>
      <c r="B58" s="234">
        <v>8</v>
      </c>
      <c r="C58" s="234" t="s">
        <v>35</v>
      </c>
      <c r="D58" s="234">
        <v>12</v>
      </c>
      <c r="E58" s="234"/>
      <c r="F58" s="234"/>
      <c r="G58" s="234">
        <v>1953</v>
      </c>
      <c r="H58" s="234" t="s">
        <v>31</v>
      </c>
      <c r="I58" s="234">
        <v>2</v>
      </c>
      <c r="J58" s="234">
        <v>2</v>
      </c>
      <c r="K58" s="234">
        <v>7</v>
      </c>
      <c r="L58" s="234">
        <v>622.4</v>
      </c>
      <c r="M58" s="234">
        <v>244.2</v>
      </c>
      <c r="N58" s="150" t="s">
        <v>75</v>
      </c>
      <c r="O58" s="150">
        <v>450</v>
      </c>
      <c r="P58" s="150" t="s">
        <v>25</v>
      </c>
      <c r="Q58" s="152">
        <v>677.23</v>
      </c>
      <c r="R58" s="152">
        <v>677.23</v>
      </c>
      <c r="S58" s="153">
        <v>0</v>
      </c>
      <c r="T58" s="154"/>
      <c r="U58" s="243" t="s">
        <v>24</v>
      </c>
    </row>
    <row r="59" spans="1:21" ht="15.75" customHeight="1" x14ac:dyDescent="0.25">
      <c r="A59" s="155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150" t="s">
        <v>74</v>
      </c>
      <c r="O59" s="157">
        <v>450</v>
      </c>
      <c r="P59" s="150" t="s">
        <v>25</v>
      </c>
      <c r="Q59" s="152">
        <v>699.47</v>
      </c>
      <c r="R59" s="152">
        <v>681.98</v>
      </c>
      <c r="S59" s="153">
        <v>17.489999999999998</v>
      </c>
      <c r="T59" s="154"/>
      <c r="U59" s="244"/>
    </row>
    <row r="60" spans="1:21" ht="0.95" hidden="1" customHeight="1" x14ac:dyDescent="0.25">
      <c r="A60" s="155"/>
      <c r="B60" s="259">
        <v>9</v>
      </c>
      <c r="C60" s="234" t="s">
        <v>49</v>
      </c>
      <c r="D60" s="234">
        <v>5</v>
      </c>
      <c r="E60" s="234"/>
      <c r="F60" s="234"/>
      <c r="G60" s="234">
        <v>1970</v>
      </c>
      <c r="H60" s="234" t="s">
        <v>31</v>
      </c>
      <c r="I60" s="234">
        <v>5</v>
      </c>
      <c r="J60" s="234">
        <v>4</v>
      </c>
      <c r="K60" s="234">
        <v>60</v>
      </c>
      <c r="L60" s="234">
        <v>2747.4</v>
      </c>
      <c r="M60" s="234">
        <v>2465</v>
      </c>
      <c r="N60" s="156"/>
      <c r="O60" s="150"/>
      <c r="P60" s="150"/>
      <c r="Q60" s="152"/>
      <c r="R60" s="152"/>
      <c r="S60" s="153">
        <f t="shared" si="2"/>
        <v>0</v>
      </c>
      <c r="T60" s="154">
        <f t="shared" si="0"/>
        <v>0</v>
      </c>
      <c r="U60" s="243" t="s">
        <v>24</v>
      </c>
    </row>
    <row r="61" spans="1:21" ht="29.25" customHeight="1" x14ac:dyDescent="0.25">
      <c r="A61" s="155"/>
      <c r="B61" s="260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156" t="s">
        <v>43</v>
      </c>
      <c r="O61" s="150">
        <v>360</v>
      </c>
      <c r="P61" s="150" t="s">
        <v>23</v>
      </c>
      <c r="Q61" s="152">
        <v>684</v>
      </c>
      <c r="R61" s="152">
        <v>684</v>
      </c>
      <c r="S61" s="153">
        <f t="shared" si="2"/>
        <v>0</v>
      </c>
      <c r="T61" s="154">
        <f t="shared" si="0"/>
        <v>0</v>
      </c>
      <c r="U61" s="262"/>
    </row>
    <row r="62" spans="1:21" ht="31.5" x14ac:dyDescent="0.25">
      <c r="A62" s="155"/>
      <c r="B62" s="260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156" t="s">
        <v>59</v>
      </c>
      <c r="O62" s="158">
        <v>600</v>
      </c>
      <c r="P62" s="150" t="s">
        <v>23</v>
      </c>
      <c r="Q62" s="152">
        <v>1344</v>
      </c>
      <c r="R62" s="152">
        <v>1344</v>
      </c>
      <c r="S62" s="153">
        <f t="shared" si="2"/>
        <v>0</v>
      </c>
      <c r="T62" s="154">
        <f t="shared" si="0"/>
        <v>0</v>
      </c>
      <c r="U62" s="262"/>
    </row>
    <row r="63" spans="1:21" ht="33" customHeight="1" x14ac:dyDescent="0.25">
      <c r="A63" s="155"/>
      <c r="B63" s="260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151" t="s">
        <v>39</v>
      </c>
      <c r="O63" s="158">
        <v>200</v>
      </c>
      <c r="P63" s="150" t="s">
        <v>23</v>
      </c>
      <c r="Q63" s="152">
        <v>600</v>
      </c>
      <c r="R63" s="152">
        <v>600</v>
      </c>
      <c r="S63" s="153">
        <f t="shared" si="2"/>
        <v>0</v>
      </c>
      <c r="T63" s="154">
        <f t="shared" si="0"/>
        <v>0</v>
      </c>
      <c r="U63" s="262"/>
    </row>
    <row r="64" spans="1:21" ht="15.75" x14ac:dyDescent="0.25">
      <c r="A64" s="155"/>
      <c r="B64" s="261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150" t="s">
        <v>26</v>
      </c>
      <c r="O64" s="159">
        <v>4</v>
      </c>
      <c r="P64" s="150" t="s">
        <v>27</v>
      </c>
      <c r="Q64" s="152">
        <f>R64+S64</f>
        <v>1000</v>
      </c>
      <c r="R64" s="152">
        <v>975</v>
      </c>
      <c r="S64" s="153">
        <v>25</v>
      </c>
      <c r="T64" s="154">
        <f t="shared" si="0"/>
        <v>0</v>
      </c>
      <c r="U64" s="244"/>
    </row>
    <row r="65" spans="1:21" ht="0.95" hidden="1" x14ac:dyDescent="0.25">
      <c r="A65" s="155"/>
      <c r="B65" s="259">
        <v>10</v>
      </c>
      <c r="C65" s="256" t="s">
        <v>21</v>
      </c>
      <c r="D65" s="267" t="s">
        <v>52</v>
      </c>
      <c r="E65" s="256"/>
      <c r="F65" s="256"/>
      <c r="G65" s="256">
        <v>1985</v>
      </c>
      <c r="H65" s="256" t="s">
        <v>22</v>
      </c>
      <c r="I65" s="256">
        <v>5</v>
      </c>
      <c r="J65" s="256">
        <v>5</v>
      </c>
      <c r="K65" s="256">
        <v>75</v>
      </c>
      <c r="L65" s="256">
        <v>4200</v>
      </c>
      <c r="M65" s="256">
        <v>3595.9</v>
      </c>
      <c r="N65" s="150" t="s">
        <v>28</v>
      </c>
      <c r="O65" s="158" t="s">
        <v>28</v>
      </c>
      <c r="P65" s="150" t="s">
        <v>28</v>
      </c>
      <c r="Q65" s="152" t="s">
        <v>28</v>
      </c>
      <c r="R65" s="152" t="s">
        <v>28</v>
      </c>
      <c r="S65" s="153" t="s">
        <v>28</v>
      </c>
      <c r="T65" s="154" t="e">
        <f t="shared" si="0"/>
        <v>#VALUE!</v>
      </c>
      <c r="U65" s="150" t="s">
        <v>28</v>
      </c>
    </row>
    <row r="66" spans="1:21" ht="27.75" customHeight="1" x14ac:dyDescent="0.25">
      <c r="A66" s="155"/>
      <c r="B66" s="260"/>
      <c r="C66" s="257"/>
      <c r="D66" s="268"/>
      <c r="E66" s="257"/>
      <c r="F66" s="257"/>
      <c r="G66" s="257"/>
      <c r="H66" s="257"/>
      <c r="I66" s="257"/>
      <c r="J66" s="257"/>
      <c r="K66" s="257"/>
      <c r="L66" s="257"/>
      <c r="M66" s="257"/>
      <c r="N66" s="156" t="s">
        <v>42</v>
      </c>
      <c r="O66" s="158">
        <v>120</v>
      </c>
      <c r="P66" s="150" t="s">
        <v>23</v>
      </c>
      <c r="Q66" s="152">
        <v>228</v>
      </c>
      <c r="R66" s="152">
        <v>228</v>
      </c>
      <c r="S66" s="153">
        <f t="shared" si="2"/>
        <v>0</v>
      </c>
      <c r="T66" s="154">
        <f t="shared" si="0"/>
        <v>0</v>
      </c>
      <c r="U66" s="243" t="s">
        <v>24</v>
      </c>
    </row>
    <row r="67" spans="1:21" ht="29.25" customHeight="1" x14ac:dyDescent="0.25">
      <c r="A67" s="155"/>
      <c r="B67" s="260"/>
      <c r="C67" s="257"/>
      <c r="D67" s="268"/>
      <c r="E67" s="257"/>
      <c r="F67" s="257"/>
      <c r="G67" s="257"/>
      <c r="H67" s="257"/>
      <c r="I67" s="257"/>
      <c r="J67" s="257"/>
      <c r="K67" s="257"/>
      <c r="L67" s="257"/>
      <c r="M67" s="257"/>
      <c r="N67" s="156" t="s">
        <v>43</v>
      </c>
      <c r="O67" s="158">
        <v>195</v>
      </c>
      <c r="P67" s="150" t="s">
        <v>23</v>
      </c>
      <c r="Q67" s="152">
        <v>370.5</v>
      </c>
      <c r="R67" s="152">
        <v>370.5</v>
      </c>
      <c r="S67" s="153">
        <f t="shared" si="2"/>
        <v>0</v>
      </c>
      <c r="T67" s="154">
        <f t="shared" si="0"/>
        <v>0</v>
      </c>
      <c r="U67" s="262"/>
    </row>
    <row r="68" spans="1:21" ht="31.5" customHeight="1" x14ac:dyDescent="0.25">
      <c r="A68" s="155"/>
      <c r="B68" s="260"/>
      <c r="C68" s="257"/>
      <c r="D68" s="268"/>
      <c r="E68" s="257"/>
      <c r="F68" s="257"/>
      <c r="G68" s="257"/>
      <c r="H68" s="257"/>
      <c r="I68" s="257"/>
      <c r="J68" s="257"/>
      <c r="K68" s="257"/>
      <c r="L68" s="257"/>
      <c r="M68" s="257"/>
      <c r="N68" s="156" t="s">
        <v>63</v>
      </c>
      <c r="O68" s="158">
        <v>330</v>
      </c>
      <c r="P68" s="150" t="s">
        <v>23</v>
      </c>
      <c r="Q68" s="152">
        <v>739.2</v>
      </c>
      <c r="R68" s="152">
        <v>739.2</v>
      </c>
      <c r="S68" s="153">
        <f t="shared" si="2"/>
        <v>0</v>
      </c>
      <c r="T68" s="154">
        <f t="shared" si="0"/>
        <v>0</v>
      </c>
      <c r="U68" s="262"/>
    </row>
    <row r="69" spans="1:21" ht="15.75" x14ac:dyDescent="0.25">
      <c r="A69" s="155"/>
      <c r="B69" s="261"/>
      <c r="C69" s="258"/>
      <c r="D69" s="269"/>
      <c r="E69" s="258"/>
      <c r="F69" s="258"/>
      <c r="G69" s="258"/>
      <c r="H69" s="258"/>
      <c r="I69" s="258"/>
      <c r="J69" s="258"/>
      <c r="K69" s="258"/>
      <c r="L69" s="258"/>
      <c r="M69" s="258"/>
      <c r="N69" s="150" t="s">
        <v>26</v>
      </c>
      <c r="O69" s="159">
        <v>4</v>
      </c>
      <c r="P69" s="150" t="s">
        <v>27</v>
      </c>
      <c r="Q69" s="152">
        <f>R69+S69</f>
        <v>1000</v>
      </c>
      <c r="R69" s="152">
        <v>975</v>
      </c>
      <c r="S69" s="153">
        <v>25</v>
      </c>
      <c r="T69" s="154">
        <f t="shared" si="0"/>
        <v>0</v>
      </c>
      <c r="U69" s="244"/>
    </row>
    <row r="70" spans="1:21" ht="32.25" customHeight="1" x14ac:dyDescent="0.25">
      <c r="A70" s="155"/>
      <c r="B70" s="234">
        <v>11</v>
      </c>
      <c r="C70" s="256" t="s">
        <v>45</v>
      </c>
      <c r="D70" s="267" t="s">
        <v>79</v>
      </c>
      <c r="E70" s="256"/>
      <c r="F70" s="256"/>
      <c r="G70" s="256">
        <v>1958</v>
      </c>
      <c r="H70" s="256" t="s">
        <v>31</v>
      </c>
      <c r="I70" s="256">
        <v>3</v>
      </c>
      <c r="J70" s="256">
        <v>3</v>
      </c>
      <c r="K70" s="256">
        <v>32</v>
      </c>
      <c r="L70" s="256">
        <v>1864.9</v>
      </c>
      <c r="M70" s="256">
        <v>1143.7</v>
      </c>
      <c r="N70" s="156" t="s">
        <v>63</v>
      </c>
      <c r="O70" s="159">
        <v>600</v>
      </c>
      <c r="P70" s="150" t="s">
        <v>23</v>
      </c>
      <c r="Q70" s="152">
        <v>1344</v>
      </c>
      <c r="R70" s="152">
        <v>1344</v>
      </c>
      <c r="S70" s="153">
        <v>0</v>
      </c>
      <c r="T70" s="154"/>
      <c r="U70" s="243" t="s">
        <v>24</v>
      </c>
    </row>
    <row r="71" spans="1:21" ht="0.95" hidden="1" x14ac:dyDescent="0.25">
      <c r="A71" s="155"/>
      <c r="B71" s="235"/>
      <c r="C71" s="257"/>
      <c r="D71" s="268"/>
      <c r="E71" s="257"/>
      <c r="F71" s="257"/>
      <c r="G71" s="257"/>
      <c r="H71" s="257"/>
      <c r="I71" s="257"/>
      <c r="J71" s="257"/>
      <c r="K71" s="257"/>
      <c r="L71" s="257"/>
      <c r="M71" s="257"/>
      <c r="N71" s="156"/>
      <c r="O71" s="159"/>
      <c r="P71" s="150"/>
      <c r="Q71" s="152">
        <v>0</v>
      </c>
      <c r="R71" s="152">
        <v>0</v>
      </c>
      <c r="S71" s="153"/>
      <c r="T71" s="154"/>
      <c r="U71" s="262"/>
    </row>
    <row r="72" spans="1:21" ht="32.25" customHeight="1" x14ac:dyDescent="0.25">
      <c r="A72" s="155"/>
      <c r="B72" s="235"/>
      <c r="C72" s="257"/>
      <c r="D72" s="268"/>
      <c r="E72" s="257"/>
      <c r="F72" s="257"/>
      <c r="G72" s="257"/>
      <c r="H72" s="257"/>
      <c r="I72" s="257"/>
      <c r="J72" s="257"/>
      <c r="K72" s="257"/>
      <c r="L72" s="257"/>
      <c r="M72" s="257"/>
      <c r="N72" s="151" t="s">
        <v>39</v>
      </c>
      <c r="O72" s="159">
        <v>54</v>
      </c>
      <c r="P72" s="150" t="s">
        <v>23</v>
      </c>
      <c r="Q72" s="152">
        <v>162</v>
      </c>
      <c r="R72" s="152">
        <v>162</v>
      </c>
      <c r="S72" s="153">
        <v>0</v>
      </c>
      <c r="T72" s="154"/>
      <c r="U72" s="262"/>
    </row>
    <row r="73" spans="1:21" ht="31.5" x14ac:dyDescent="0.25">
      <c r="A73" s="155"/>
      <c r="B73" s="235"/>
      <c r="C73" s="257"/>
      <c r="D73" s="268"/>
      <c r="E73" s="257"/>
      <c r="F73" s="257"/>
      <c r="G73" s="257"/>
      <c r="H73" s="257"/>
      <c r="I73" s="257"/>
      <c r="J73" s="257"/>
      <c r="K73" s="257"/>
      <c r="L73" s="257"/>
      <c r="M73" s="257"/>
      <c r="N73" s="156" t="s">
        <v>42</v>
      </c>
      <c r="O73" s="159">
        <v>110</v>
      </c>
      <c r="P73" s="150" t="s">
        <v>23</v>
      </c>
      <c r="Q73" s="152">
        <v>209</v>
      </c>
      <c r="R73" s="152">
        <v>209</v>
      </c>
      <c r="S73" s="153">
        <v>0</v>
      </c>
      <c r="T73" s="154"/>
      <c r="U73" s="262"/>
    </row>
    <row r="74" spans="1:21" ht="15.75" x14ac:dyDescent="0.25">
      <c r="A74" s="155"/>
      <c r="B74" s="235"/>
      <c r="C74" s="257"/>
      <c r="D74" s="268"/>
      <c r="E74" s="257"/>
      <c r="F74" s="257"/>
      <c r="G74" s="257"/>
      <c r="H74" s="257"/>
      <c r="I74" s="257"/>
      <c r="J74" s="257"/>
      <c r="K74" s="257"/>
      <c r="L74" s="257"/>
      <c r="M74" s="257"/>
      <c r="N74" s="150" t="s">
        <v>26</v>
      </c>
      <c r="O74" s="159">
        <v>2</v>
      </c>
      <c r="P74" s="150" t="s">
        <v>27</v>
      </c>
      <c r="Q74" s="152">
        <f>R74+S74</f>
        <v>500</v>
      </c>
      <c r="R74" s="152">
        <v>487.5</v>
      </c>
      <c r="S74" s="153">
        <v>12.5</v>
      </c>
      <c r="T74" s="154"/>
      <c r="U74" s="262"/>
    </row>
    <row r="75" spans="1:21" ht="31.5" x14ac:dyDescent="0.25">
      <c r="A75" s="155"/>
      <c r="B75" s="235"/>
      <c r="C75" s="257"/>
      <c r="D75" s="268"/>
      <c r="E75" s="257"/>
      <c r="F75" s="257"/>
      <c r="G75" s="257"/>
      <c r="H75" s="257"/>
      <c r="I75" s="257"/>
      <c r="J75" s="257"/>
      <c r="K75" s="257"/>
      <c r="L75" s="257"/>
      <c r="M75" s="257"/>
      <c r="N75" s="150" t="s">
        <v>75</v>
      </c>
      <c r="O75" s="159">
        <v>1240</v>
      </c>
      <c r="P75" s="150" t="s">
        <v>25</v>
      </c>
      <c r="Q75" s="152">
        <v>1633.98</v>
      </c>
      <c r="R75" s="152">
        <v>1633.98</v>
      </c>
      <c r="S75" s="153">
        <v>0</v>
      </c>
      <c r="T75" s="154"/>
      <c r="U75" s="262"/>
    </row>
    <row r="76" spans="1:21" ht="15.75" x14ac:dyDescent="0.25">
      <c r="A76" s="155"/>
      <c r="B76" s="235"/>
      <c r="C76" s="257"/>
      <c r="D76" s="268"/>
      <c r="E76" s="257"/>
      <c r="F76" s="257"/>
      <c r="G76" s="257"/>
      <c r="H76" s="257"/>
      <c r="I76" s="257"/>
      <c r="J76" s="257"/>
      <c r="K76" s="257"/>
      <c r="L76" s="257"/>
      <c r="M76" s="257"/>
      <c r="N76" s="150" t="s">
        <v>74</v>
      </c>
      <c r="O76" s="159">
        <v>1240</v>
      </c>
      <c r="P76" s="150" t="s">
        <v>25</v>
      </c>
      <c r="Q76" s="152">
        <v>1927.43</v>
      </c>
      <c r="R76" s="152">
        <v>1879.25</v>
      </c>
      <c r="S76" s="153">
        <v>48.18</v>
      </c>
      <c r="T76" s="154"/>
      <c r="U76" s="262"/>
    </row>
    <row r="77" spans="1:21" ht="31.5" x14ac:dyDescent="0.25">
      <c r="A77" s="155"/>
      <c r="B77" s="234">
        <v>12</v>
      </c>
      <c r="C77" s="256" t="s">
        <v>30</v>
      </c>
      <c r="D77" s="267" t="s">
        <v>61</v>
      </c>
      <c r="E77" s="256"/>
      <c r="F77" s="256"/>
      <c r="G77" s="256">
        <v>1951</v>
      </c>
      <c r="H77" s="256" t="s">
        <v>50</v>
      </c>
      <c r="I77" s="256">
        <v>2</v>
      </c>
      <c r="J77" s="256">
        <v>2</v>
      </c>
      <c r="K77" s="256">
        <v>16</v>
      </c>
      <c r="L77" s="256">
        <v>970</v>
      </c>
      <c r="M77" s="256">
        <v>674</v>
      </c>
      <c r="N77" s="150" t="s">
        <v>75</v>
      </c>
      <c r="O77" s="159">
        <v>705</v>
      </c>
      <c r="P77" s="150" t="s">
        <v>25</v>
      </c>
      <c r="Q77" s="152">
        <v>929.49400000000003</v>
      </c>
      <c r="R77" s="152">
        <v>929.49400000000003</v>
      </c>
      <c r="S77" s="153">
        <v>0</v>
      </c>
      <c r="T77" s="154">
        <f t="shared" si="0"/>
        <v>0</v>
      </c>
      <c r="U77" s="243" t="s">
        <v>24</v>
      </c>
    </row>
    <row r="78" spans="1:21" ht="13.5" customHeight="1" x14ac:dyDescent="0.25">
      <c r="A78" s="155"/>
      <c r="B78" s="236"/>
      <c r="C78" s="258"/>
      <c r="D78" s="269"/>
      <c r="E78" s="258"/>
      <c r="F78" s="258"/>
      <c r="G78" s="258"/>
      <c r="H78" s="258"/>
      <c r="I78" s="258"/>
      <c r="J78" s="258"/>
      <c r="K78" s="258"/>
      <c r="L78" s="258"/>
      <c r="M78" s="258"/>
      <c r="N78" s="150" t="s">
        <v>74</v>
      </c>
      <c r="O78" s="159">
        <v>705</v>
      </c>
      <c r="P78" s="150" t="s">
        <v>25</v>
      </c>
      <c r="Q78" s="152">
        <f>R78+S78</f>
        <v>1095.8430000000001</v>
      </c>
      <c r="R78" s="152">
        <v>1069.115</v>
      </c>
      <c r="S78" s="153">
        <v>26.728000000000002</v>
      </c>
      <c r="T78" s="154">
        <f t="shared" si="0"/>
        <v>6.3948846218409017E-14</v>
      </c>
      <c r="U78" s="244"/>
    </row>
    <row r="79" spans="1:21" ht="45" customHeight="1" x14ac:dyDescent="0.25">
      <c r="A79" s="155"/>
      <c r="B79" s="163">
        <v>13</v>
      </c>
      <c r="C79" s="164" t="s">
        <v>76</v>
      </c>
      <c r="D79" s="164">
        <v>7</v>
      </c>
      <c r="E79" s="164"/>
      <c r="F79" s="164"/>
      <c r="G79" s="164">
        <v>1994</v>
      </c>
      <c r="H79" s="164" t="s">
        <v>22</v>
      </c>
      <c r="I79" s="164">
        <v>4</v>
      </c>
      <c r="J79" s="164">
        <v>9</v>
      </c>
      <c r="K79" s="164">
        <v>140</v>
      </c>
      <c r="L79" s="164">
        <v>8790</v>
      </c>
      <c r="M79" s="164">
        <v>7217.2</v>
      </c>
      <c r="N79" s="150" t="s">
        <v>64</v>
      </c>
      <c r="O79" s="158">
        <v>1172</v>
      </c>
      <c r="P79" s="150" t="s">
        <v>25</v>
      </c>
      <c r="Q79" s="152">
        <v>1667.587</v>
      </c>
      <c r="R79" s="152">
        <v>1657.587</v>
      </c>
      <c r="S79" s="153">
        <v>0</v>
      </c>
      <c r="T79" s="154">
        <f t="shared" si="0"/>
        <v>10</v>
      </c>
      <c r="U79" s="150" t="s">
        <v>24</v>
      </c>
    </row>
    <row r="80" spans="1:21" ht="14.25" customHeight="1" x14ac:dyDescent="0.25">
      <c r="A80" s="155"/>
      <c r="B80" s="234">
        <v>14</v>
      </c>
      <c r="C80" s="256" t="s">
        <v>45</v>
      </c>
      <c r="D80" s="256">
        <v>14</v>
      </c>
      <c r="E80" s="256"/>
      <c r="F80" s="256"/>
      <c r="G80" s="256">
        <v>1959</v>
      </c>
      <c r="H80" s="256" t="s">
        <v>31</v>
      </c>
      <c r="I80" s="256">
        <v>5</v>
      </c>
      <c r="J80" s="256">
        <v>1</v>
      </c>
      <c r="K80" s="256">
        <v>38</v>
      </c>
      <c r="L80" s="256">
        <v>1325.6</v>
      </c>
      <c r="M80" s="256">
        <v>1325.6</v>
      </c>
      <c r="N80" s="150" t="s">
        <v>82</v>
      </c>
      <c r="O80" s="158">
        <v>3031</v>
      </c>
      <c r="P80" s="150" t="s">
        <v>23</v>
      </c>
      <c r="Q80" s="152">
        <v>1060.8</v>
      </c>
      <c r="R80" s="152">
        <v>1060.8</v>
      </c>
      <c r="S80" s="153">
        <v>0</v>
      </c>
      <c r="T80" s="154"/>
      <c r="U80" s="150"/>
    </row>
    <row r="81" spans="1:25" ht="45.75" customHeight="1" x14ac:dyDescent="0.25">
      <c r="A81" s="155"/>
      <c r="B81" s="236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150" t="s">
        <v>64</v>
      </c>
      <c r="O81" s="158">
        <v>397</v>
      </c>
      <c r="P81" s="150" t="s">
        <v>25</v>
      </c>
      <c r="Q81" s="152">
        <v>659.47199999999998</v>
      </c>
      <c r="R81" s="152">
        <v>659.47199999999998</v>
      </c>
      <c r="S81" s="153">
        <v>0</v>
      </c>
      <c r="T81" s="154">
        <f t="shared" si="0"/>
        <v>0</v>
      </c>
      <c r="U81" s="150" t="s">
        <v>24</v>
      </c>
    </row>
    <row r="82" spans="1:25" ht="15.75" customHeight="1" x14ac:dyDescent="0.25">
      <c r="A82" s="165"/>
      <c r="B82" s="163"/>
      <c r="C82" s="157" t="s">
        <v>36</v>
      </c>
      <c r="D82" s="157"/>
      <c r="E82" s="166"/>
      <c r="F82" s="157"/>
      <c r="G82" s="157"/>
      <c r="H82" s="157"/>
      <c r="I82" s="157"/>
      <c r="J82" s="157"/>
      <c r="K82" s="157"/>
      <c r="L82" s="166">
        <f>L19+L21+L23+L26+L31+L36+L50+L58+L60+L65+L70+L77+L79+L80</f>
        <v>46182.400000000001</v>
      </c>
      <c r="M82" s="166">
        <f>M19+M21+M23+M26+M31+M36+M50+M58+M60+M65+M70+M77+M79+M80</f>
        <v>37784.400000000001</v>
      </c>
      <c r="N82" s="157"/>
      <c r="O82" s="157"/>
      <c r="P82" s="157"/>
      <c r="Q82" s="152">
        <f>Q19+Q20+Q21+Q22+Q23+Q24+Q25+Q26+Q27+Q28+Q29+Q30+Q31+Q32+Q33+Q34+Q35+Q37+Q38+Q39+Q50+Q51+Q52+Q53+Q54+Q58+Q59+Q61+Q62+Q63+Q64+Q66+Q67+Q68+Q69+Q70+Q72+Q73+Q74+Q75+Q76+Q77+Q78+Q79+Q80+Q81</f>
        <v>37200</v>
      </c>
      <c r="R82" s="152">
        <f>R19+R20+R21+R22+R23+R24+R25+R26+R27+R28+R29+R30+R31+R32+R33+R34+R35+R37+R38+R39+R50+R51+R52+R53+R54+R58+R59+R61+R62+R63+R64+R66+R67+R68+R69+R70+R72+R73+R74+R75+R76+R77+R78+R79+R80+R81</f>
        <v>36885.85</v>
      </c>
      <c r="S82" s="152">
        <f>S19+S20+S21+S22+S23+S24+S25+S26+S27+S28+S29+S30+S31+S32+S33+S34+S35+S37+S38+S39+S50+S51+S52+S53+S54+S58+S59+S61+S62+S63+S64+S66+S67+S68+S69+S70+S72+S73+S74+S75+S76+S77+S78+S79+S80+S81</f>
        <v>304.15000000000003</v>
      </c>
      <c r="T82" s="152">
        <f>T19+T20+T21+T22+T23+T24+T25+T26+T27+T28+T29+T30+T31+T32+T33+T34+T35+T37+T38+T39+T50+T51+T52+T53+T54+T58+T59+T61+T62+T63+T64+T66+T67+T68+T69+T70+T72+T73+T74+T75+T76+T77+T78+T79+T80+T81</f>
        <v>10.000000000000131</v>
      </c>
      <c r="U82" s="164"/>
    </row>
    <row r="83" spans="1:25" ht="30.6" hidden="1" customHeight="1" x14ac:dyDescent="0.25">
      <c r="A83" s="140"/>
      <c r="B83" s="14"/>
      <c r="C83" s="18"/>
      <c r="D83" s="18"/>
      <c r="E83" s="18"/>
      <c r="F83" s="18"/>
      <c r="G83" s="18"/>
      <c r="H83" s="18"/>
      <c r="I83" s="18"/>
      <c r="J83" s="18"/>
      <c r="K83" s="18"/>
      <c r="L83" s="17" t="e">
        <f>#REF!+L25+#REF!+L26+L28+#REF!+#REF!+L32+L40+#REF!+L51+#REF!+L60+L61+L65+L66+#REF!+#REF!+#REF!+L82</f>
        <v>#REF!</v>
      </c>
      <c r="M83" s="19"/>
      <c r="N83" s="18"/>
      <c r="O83" s="18"/>
      <c r="P83" s="18"/>
      <c r="Q83" s="131"/>
      <c r="R83" s="132"/>
      <c r="S83" s="132"/>
      <c r="T83" s="20"/>
      <c r="U83" s="21"/>
    </row>
    <row r="84" spans="1:25" ht="30.6" customHeight="1" x14ac:dyDescent="0.25">
      <c r="A84" s="141"/>
      <c r="B84" s="14"/>
      <c r="C84" s="138"/>
      <c r="D84" s="18"/>
      <c r="E84" s="18"/>
      <c r="F84" s="18"/>
      <c r="G84" s="18"/>
      <c r="H84" s="18"/>
      <c r="I84" s="18"/>
      <c r="J84" s="18"/>
      <c r="K84" s="18"/>
      <c r="L84" s="19"/>
      <c r="M84" s="19"/>
      <c r="N84" s="18"/>
      <c r="O84" s="18"/>
      <c r="P84" s="18"/>
      <c r="Q84" s="131"/>
      <c r="R84" s="132"/>
      <c r="S84" s="132"/>
      <c r="T84" s="20"/>
      <c r="U84" s="21"/>
    </row>
    <row r="85" spans="1:25" ht="30.6" customHeight="1" x14ac:dyDescent="0.25">
      <c r="A85" s="141"/>
      <c r="B85" s="14"/>
      <c r="C85" s="138"/>
      <c r="D85" s="18"/>
      <c r="E85" s="18"/>
      <c r="F85" s="18"/>
      <c r="G85" s="18"/>
      <c r="H85" s="18"/>
      <c r="I85" s="18"/>
      <c r="J85" s="18"/>
      <c r="K85" s="18"/>
      <c r="L85" s="19"/>
      <c r="M85" s="19"/>
      <c r="N85" s="18"/>
      <c r="O85" s="18"/>
      <c r="P85" s="18"/>
      <c r="Q85" s="131"/>
      <c r="R85" s="132"/>
      <c r="S85" s="132"/>
      <c r="T85" s="20"/>
      <c r="U85" s="21"/>
    </row>
    <row r="86" spans="1:25" ht="30.6" customHeight="1" x14ac:dyDescent="0.25">
      <c r="A86" s="141"/>
      <c r="B86" s="14"/>
      <c r="C86" s="138"/>
      <c r="D86" s="18"/>
      <c r="E86" s="18"/>
      <c r="F86" s="18"/>
      <c r="G86" s="18"/>
      <c r="H86" s="18"/>
      <c r="I86" s="18"/>
      <c r="J86" s="18"/>
      <c r="K86" s="18"/>
      <c r="L86" s="19"/>
      <c r="M86" s="19"/>
      <c r="N86" s="18"/>
      <c r="O86" s="18"/>
      <c r="P86" s="18"/>
      <c r="Q86" s="131"/>
      <c r="R86" s="132" t="s">
        <v>28</v>
      </c>
      <c r="S86" s="132"/>
      <c r="T86" s="20"/>
      <c r="U86" s="21"/>
    </row>
    <row r="87" spans="1:25" ht="30.6" customHeight="1" x14ac:dyDescent="0.25">
      <c r="A87" s="141"/>
      <c r="B87" s="14"/>
      <c r="C87" s="138"/>
      <c r="D87" s="18"/>
      <c r="E87" s="18"/>
      <c r="F87" s="18"/>
      <c r="G87" s="18"/>
      <c r="H87" s="18"/>
      <c r="I87" s="18"/>
      <c r="J87" s="18"/>
      <c r="K87" s="18"/>
      <c r="L87" s="19"/>
      <c r="M87" s="19"/>
      <c r="N87" s="18"/>
      <c r="O87" s="18"/>
      <c r="P87" s="18"/>
      <c r="Q87" s="131"/>
      <c r="R87" s="132"/>
      <c r="S87" s="132"/>
      <c r="T87" s="20"/>
      <c r="U87" s="21"/>
    </row>
    <row r="88" spans="1:25" ht="30.6" customHeight="1" x14ac:dyDescent="0.25">
      <c r="A88" s="141"/>
      <c r="B88" s="14"/>
      <c r="C88" s="138"/>
      <c r="D88" s="18"/>
      <c r="E88" s="18"/>
      <c r="F88" s="18"/>
      <c r="G88" s="18"/>
      <c r="H88" s="18"/>
      <c r="I88" s="18"/>
      <c r="J88" s="18"/>
      <c r="K88" s="18"/>
      <c r="L88" s="19"/>
      <c r="M88" s="19"/>
      <c r="N88" s="18"/>
      <c r="O88" s="18"/>
      <c r="P88" s="18"/>
      <c r="Q88" s="131"/>
      <c r="R88" s="132"/>
      <c r="S88" s="132"/>
      <c r="T88" s="20"/>
      <c r="U88" s="21"/>
    </row>
    <row r="89" spans="1:25" ht="30.6" customHeight="1" x14ac:dyDescent="0.25">
      <c r="A89" s="141"/>
      <c r="B89" s="14"/>
      <c r="C89" s="18"/>
      <c r="D89" s="18"/>
      <c r="E89" s="18"/>
      <c r="F89" s="18"/>
      <c r="G89" s="18"/>
      <c r="H89" s="18"/>
      <c r="I89" s="18"/>
      <c r="J89" s="18"/>
      <c r="K89" s="18"/>
      <c r="L89" s="19"/>
      <c r="M89" s="19"/>
      <c r="N89" s="18"/>
      <c r="O89" s="139"/>
      <c r="P89" s="139"/>
      <c r="Q89" s="131"/>
      <c r="R89" s="132"/>
      <c r="S89" s="132"/>
      <c r="T89" s="20"/>
      <c r="U89" s="21"/>
    </row>
    <row r="90" spans="1:25" ht="30.6" customHeight="1" x14ac:dyDescent="0.25">
      <c r="A90" s="141"/>
      <c r="B90" s="14"/>
      <c r="C90" s="18"/>
      <c r="D90" s="18"/>
      <c r="E90" s="18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0"/>
      <c r="U90" s="21"/>
    </row>
    <row r="91" spans="1:2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</row>
    <row r="94" spans="1:2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5" x14ac:dyDescent="0.25">
      <c r="A95" s="10"/>
      <c r="B95" s="10"/>
    </row>
    <row r="96" spans="1:25" x14ac:dyDescent="0.25">
      <c r="A96" s="10"/>
      <c r="B96" s="10"/>
    </row>
    <row r="98" spans="17:17" x14ac:dyDescent="0.25">
      <c r="Q98" s="94" t="s">
        <v>28</v>
      </c>
    </row>
  </sheetData>
  <autoFilter ref="A17:W82"/>
  <mergeCells count="204">
    <mergeCell ref="J93:Y93"/>
    <mergeCell ref="F90:S90"/>
    <mergeCell ref="U23:U25"/>
    <mergeCell ref="B80:B81"/>
    <mergeCell ref="C80:C81"/>
    <mergeCell ref="D80:D81"/>
    <mergeCell ref="E80:E81"/>
    <mergeCell ref="F80:F81"/>
    <mergeCell ref="G80:G81"/>
    <mergeCell ref="H80:H81"/>
    <mergeCell ref="K77:K78"/>
    <mergeCell ref="L77:L78"/>
    <mergeCell ref="M77:M78"/>
    <mergeCell ref="U77:U78"/>
    <mergeCell ref="I80:I81"/>
    <mergeCell ref="J80:J81"/>
    <mergeCell ref="K80:K81"/>
    <mergeCell ref="L80:L81"/>
    <mergeCell ref="M80:M8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65:K69"/>
    <mergeCell ref="L65:L69"/>
    <mergeCell ref="M65:M69"/>
    <mergeCell ref="U66:U69"/>
    <mergeCell ref="B70:B76"/>
    <mergeCell ref="C70:C76"/>
    <mergeCell ref="D70:D76"/>
    <mergeCell ref="E70:E76"/>
    <mergeCell ref="F70:F76"/>
    <mergeCell ref="G70:G76"/>
    <mergeCell ref="U70:U76"/>
    <mergeCell ref="H70:H76"/>
    <mergeCell ref="I70:I76"/>
    <mergeCell ref="J70:J76"/>
    <mergeCell ref="K70:K76"/>
    <mergeCell ref="L70:L76"/>
    <mergeCell ref="M70:M76"/>
    <mergeCell ref="B65:B69"/>
    <mergeCell ref="C65:C69"/>
    <mergeCell ref="D65:D69"/>
    <mergeCell ref="E65:E69"/>
    <mergeCell ref="F65:F69"/>
    <mergeCell ref="G65:G69"/>
    <mergeCell ref="H65:H69"/>
    <mergeCell ref="I65:I69"/>
    <mergeCell ref="J65:J69"/>
    <mergeCell ref="K60:K64"/>
    <mergeCell ref="L60:L64"/>
    <mergeCell ref="M60:M64"/>
    <mergeCell ref="B50:B56"/>
    <mergeCell ref="C50:C56"/>
    <mergeCell ref="D50:D56"/>
    <mergeCell ref="E50:E56"/>
    <mergeCell ref="F50:F56"/>
    <mergeCell ref="U60:U64"/>
    <mergeCell ref="B60:B64"/>
    <mergeCell ref="C60:C64"/>
    <mergeCell ref="D60:D64"/>
    <mergeCell ref="E60:E64"/>
    <mergeCell ref="F60:F64"/>
    <mergeCell ref="G60:G64"/>
    <mergeCell ref="H60:H64"/>
    <mergeCell ref="I60:I64"/>
    <mergeCell ref="J60:J64"/>
    <mergeCell ref="B58:B59"/>
    <mergeCell ref="C58:C59"/>
    <mergeCell ref="D58:D59"/>
    <mergeCell ref="E58:E59"/>
    <mergeCell ref="F58:F59"/>
    <mergeCell ref="G58:G59"/>
    <mergeCell ref="U58:U59"/>
    <mergeCell ref="H58:H59"/>
    <mergeCell ref="I58:I59"/>
    <mergeCell ref="J58:J59"/>
    <mergeCell ref="K58:K59"/>
    <mergeCell ref="L58:L59"/>
    <mergeCell ref="M58:M59"/>
    <mergeCell ref="B36:B43"/>
    <mergeCell ref="C36:C43"/>
    <mergeCell ref="D36:D43"/>
    <mergeCell ref="E36:E43"/>
    <mergeCell ref="F36:F43"/>
    <mergeCell ref="G36:G43"/>
    <mergeCell ref="U36:U43"/>
    <mergeCell ref="H36:H43"/>
    <mergeCell ref="I36:I43"/>
    <mergeCell ref="J36:J43"/>
    <mergeCell ref="K36:K43"/>
    <mergeCell ref="L36:L43"/>
    <mergeCell ref="M36:M43"/>
    <mergeCell ref="G50:G56"/>
    <mergeCell ref="H50:H56"/>
    <mergeCell ref="I50:I56"/>
    <mergeCell ref="J50:J56"/>
    <mergeCell ref="K31:K35"/>
    <mergeCell ref="L31:L35"/>
    <mergeCell ref="M31:M35"/>
    <mergeCell ref="U31:U35"/>
    <mergeCell ref="K26:K30"/>
    <mergeCell ref="L26:L30"/>
    <mergeCell ref="H31:H35"/>
    <mergeCell ref="I31:I35"/>
    <mergeCell ref="J31:J35"/>
    <mergeCell ref="M26:M30"/>
    <mergeCell ref="K50:K56"/>
    <mergeCell ref="L50:L56"/>
    <mergeCell ref="M50:M56"/>
    <mergeCell ref="U50:U56"/>
    <mergeCell ref="E31:E35"/>
    <mergeCell ref="F31:F35"/>
    <mergeCell ref="G31:G35"/>
    <mergeCell ref="B31:B35"/>
    <mergeCell ref="C31:C35"/>
    <mergeCell ref="D31:D35"/>
    <mergeCell ref="H21:H22"/>
    <mergeCell ref="I21:I22"/>
    <mergeCell ref="J21:J22"/>
    <mergeCell ref="H26:H30"/>
    <mergeCell ref="I26:I30"/>
    <mergeCell ref="J26:J30"/>
    <mergeCell ref="O16:P16"/>
    <mergeCell ref="Q16:Q17"/>
    <mergeCell ref="U21:U22"/>
    <mergeCell ref="J16:J17"/>
    <mergeCell ref="K16:K17"/>
    <mergeCell ref="L16:L17"/>
    <mergeCell ref="M16:M17"/>
    <mergeCell ref="B26:B30"/>
    <mergeCell ref="C26:C30"/>
    <mergeCell ref="D26:D30"/>
    <mergeCell ref="E26:E30"/>
    <mergeCell ref="F26:F30"/>
    <mergeCell ref="G26:G30"/>
    <mergeCell ref="K21:K22"/>
    <mergeCell ref="L21:L22"/>
    <mergeCell ref="M21:M22"/>
    <mergeCell ref="K23:K25"/>
    <mergeCell ref="L23:L25"/>
    <mergeCell ref="M23:M25"/>
    <mergeCell ref="U26:U30"/>
    <mergeCell ref="B21:B22"/>
    <mergeCell ref="C21:C22"/>
    <mergeCell ref="D21:D22"/>
    <mergeCell ref="E21:E22"/>
    <mergeCell ref="F21:F22"/>
    <mergeCell ref="G21:G22"/>
    <mergeCell ref="C19:C20"/>
    <mergeCell ref="D19:D20"/>
    <mergeCell ref="E19:E20"/>
    <mergeCell ref="F19:F20"/>
    <mergeCell ref="G19:G20"/>
    <mergeCell ref="I19:I20"/>
    <mergeCell ref="J19:J20"/>
    <mergeCell ref="K19:K20"/>
    <mergeCell ref="L19:L20"/>
    <mergeCell ref="M19:M20"/>
    <mergeCell ref="U19:U20"/>
    <mergeCell ref="V16:V17"/>
    <mergeCell ref="B19:B20"/>
    <mergeCell ref="A11:U11"/>
    <mergeCell ref="F12:P12"/>
    <mergeCell ref="B15:V15"/>
    <mergeCell ref="A16:A17"/>
    <mergeCell ref="B16:B17"/>
    <mergeCell ref="C16:C17"/>
    <mergeCell ref="D16:D17"/>
    <mergeCell ref="E16:E17"/>
    <mergeCell ref="F16:F17"/>
    <mergeCell ref="G16:G17"/>
    <mergeCell ref="R16:S16"/>
    <mergeCell ref="U16:U17"/>
    <mergeCell ref="H16:H17"/>
    <mergeCell ref="I16:I17"/>
    <mergeCell ref="H19:H20"/>
    <mergeCell ref="N16:N17"/>
    <mergeCell ref="C6:E6"/>
    <mergeCell ref="P6:W6"/>
    <mergeCell ref="C8:H8"/>
    <mergeCell ref="Q8:V8"/>
    <mergeCell ref="I10:N10"/>
    <mergeCell ref="R10:U10"/>
    <mergeCell ref="D3:I3"/>
    <mergeCell ref="P3:Q3"/>
    <mergeCell ref="C4:I4"/>
    <mergeCell ref="P4:W4"/>
    <mergeCell ref="C5:I5"/>
    <mergeCell ref="P5:W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</mergeCells>
  <pageMargins left="0.23622047244094491" right="0.23622047244094491" top="0.15748031496062992" bottom="0.35433070866141736" header="0.31496062992125984" footer="0"/>
  <pageSetup paperSize="9" scale="58" fitToHeight="0" orientation="landscape" r:id="rId1"/>
  <rowBreaks count="2" manualBreakCount="2">
    <brk id="49" max="21" man="1"/>
    <brk id="88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114"/>
  <sheetViews>
    <sheetView view="pageBreakPreview" zoomScale="75" zoomScaleNormal="100" workbookViewId="0">
      <pane ySplit="3" topLeftCell="A68" activePane="bottomLeft" state="frozen"/>
      <selection activeCell="B1" sqref="B1"/>
      <selection pane="bottomLeft" activeCell="A11" sqref="A11:U11"/>
    </sheetView>
  </sheetViews>
  <sheetFormatPr defaultRowHeight="15" x14ac:dyDescent="0.25"/>
  <cols>
    <col min="1" max="1" width="19.5703125" customWidth="1"/>
    <col min="2" max="2" width="5.5703125" customWidth="1"/>
    <col min="3" max="3" width="21.28515625" customWidth="1"/>
    <col min="4" max="4" width="6.85546875" customWidth="1"/>
    <col min="7" max="7" width="10.28515625" customWidth="1"/>
    <col min="8" max="8" width="13.7109375" customWidth="1"/>
    <col min="9" max="9" width="11" customWidth="1"/>
    <col min="10" max="10" width="9.42578125" customWidth="1"/>
    <col min="11" max="11" width="9.7109375" customWidth="1"/>
    <col min="13" max="13" width="12" customWidth="1"/>
    <col min="14" max="14" width="23.5703125" customWidth="1"/>
    <col min="17" max="17" width="11.140625" bestFit="1" customWidth="1"/>
    <col min="18" max="18" width="10.5703125" customWidth="1"/>
    <col min="19" max="19" width="11" customWidth="1"/>
    <col min="20" max="20" width="11" hidden="1" customWidth="1"/>
    <col min="21" max="21" width="26.28515625" customWidth="1"/>
    <col min="22" max="22" width="15.140625" customWidth="1"/>
    <col min="23" max="23" width="8.85546875" hidden="1" customWidth="1"/>
  </cols>
  <sheetData>
    <row r="3" spans="1:24" ht="33" customHeight="1" x14ac:dyDescent="0.25">
      <c r="A3" s="4"/>
      <c r="B3" s="42"/>
      <c r="C3" s="119" t="s">
        <v>71</v>
      </c>
      <c r="D3" s="188"/>
      <c r="E3" s="188"/>
      <c r="F3" s="188"/>
      <c r="G3" s="192"/>
      <c r="H3" s="192"/>
      <c r="I3" s="192"/>
      <c r="J3" s="43"/>
      <c r="K3" s="43"/>
      <c r="L3" s="43"/>
      <c r="M3" s="119"/>
      <c r="N3" s="112"/>
      <c r="O3" s="112"/>
      <c r="P3" s="195" t="s">
        <v>67</v>
      </c>
      <c r="Q3" s="195"/>
      <c r="R3" s="117"/>
      <c r="S3" s="117"/>
      <c r="T3" s="117"/>
      <c r="U3" s="118"/>
      <c r="V3" s="118"/>
      <c r="W3" s="118"/>
      <c r="X3" s="118"/>
    </row>
    <row r="4" spans="1:24" ht="15.75" x14ac:dyDescent="0.25">
      <c r="A4" s="4"/>
      <c r="B4" s="42"/>
      <c r="C4" s="196" t="s">
        <v>66</v>
      </c>
      <c r="D4" s="197"/>
      <c r="E4" s="197"/>
      <c r="F4" s="197"/>
      <c r="G4" s="197"/>
      <c r="H4" s="197"/>
      <c r="I4" s="197"/>
      <c r="J4" s="43"/>
      <c r="K4" s="43"/>
      <c r="L4" s="43"/>
      <c r="M4" s="112"/>
      <c r="N4" s="116"/>
      <c r="O4" s="116"/>
      <c r="P4" s="188" t="s">
        <v>68</v>
      </c>
      <c r="Q4" s="192"/>
      <c r="R4" s="192"/>
      <c r="S4" s="192"/>
      <c r="T4" s="192"/>
      <c r="U4" s="192"/>
      <c r="V4" s="192"/>
      <c r="W4" s="192"/>
      <c r="X4" s="192"/>
    </row>
    <row r="5" spans="1:24" ht="15.75" customHeight="1" x14ac:dyDescent="0.25">
      <c r="A5" s="4"/>
      <c r="B5" s="42"/>
      <c r="C5" s="198" t="s">
        <v>47</v>
      </c>
      <c r="D5" s="198"/>
      <c r="E5" s="198"/>
      <c r="F5" s="198"/>
      <c r="G5" s="198"/>
      <c r="H5" s="198"/>
      <c r="I5" s="198"/>
      <c r="J5" s="43"/>
      <c r="K5" s="43"/>
      <c r="L5" s="43"/>
      <c r="M5" s="119"/>
      <c r="N5" s="119"/>
      <c r="O5" s="119"/>
      <c r="P5" s="198" t="s">
        <v>69</v>
      </c>
      <c r="Q5" s="198"/>
      <c r="R5" s="198"/>
      <c r="S5" s="198"/>
      <c r="T5" s="198"/>
      <c r="U5" s="198"/>
      <c r="V5" s="198"/>
      <c r="W5" s="198"/>
      <c r="X5" s="198"/>
    </row>
    <row r="6" spans="1:24" ht="13.15" customHeight="1" x14ac:dyDescent="0.25">
      <c r="A6" s="3"/>
      <c r="B6" s="42"/>
      <c r="C6" s="186" t="s">
        <v>65</v>
      </c>
      <c r="D6" s="187"/>
      <c r="E6" s="187"/>
      <c r="F6" s="44"/>
      <c r="G6" s="44"/>
      <c r="H6" s="44"/>
      <c r="I6" s="44"/>
      <c r="J6" s="43"/>
      <c r="K6" s="43"/>
      <c r="L6" s="43"/>
      <c r="M6" s="112"/>
      <c r="N6" s="113"/>
      <c r="O6" s="113"/>
      <c r="P6" s="188" t="s">
        <v>70</v>
      </c>
      <c r="Q6" s="189"/>
      <c r="R6" s="189"/>
      <c r="S6" s="189"/>
      <c r="T6" s="189"/>
      <c r="U6" s="189"/>
      <c r="V6" s="189"/>
      <c r="W6" s="189"/>
      <c r="X6" s="189"/>
    </row>
    <row r="7" spans="1:24" ht="15.75" hidden="1" x14ac:dyDescent="0.25">
      <c r="A7" s="3"/>
      <c r="B7" s="42"/>
      <c r="C7" s="119"/>
      <c r="D7" s="114"/>
      <c r="E7" s="119"/>
      <c r="F7" s="119"/>
      <c r="G7" s="114"/>
      <c r="H7" s="114"/>
      <c r="I7" s="114"/>
      <c r="J7" s="43"/>
      <c r="K7" s="43"/>
      <c r="L7" s="43"/>
      <c r="M7" s="119"/>
      <c r="N7" s="114"/>
      <c r="O7" s="119"/>
      <c r="P7" s="119"/>
      <c r="Q7" s="114"/>
      <c r="R7" s="119"/>
      <c r="S7" s="119"/>
      <c r="T7" s="119"/>
      <c r="U7" s="114"/>
      <c r="V7" s="114"/>
      <c r="W7" s="114"/>
      <c r="X7" s="114"/>
    </row>
    <row r="8" spans="1:24" ht="15.75" hidden="1" x14ac:dyDescent="0.25">
      <c r="A8" s="3"/>
      <c r="B8" s="42"/>
      <c r="C8" s="190"/>
      <c r="D8" s="191"/>
      <c r="E8" s="191"/>
      <c r="F8" s="191"/>
      <c r="G8" s="191"/>
      <c r="H8" s="191"/>
      <c r="I8" s="114"/>
      <c r="J8" s="43"/>
      <c r="K8" s="43"/>
      <c r="L8" s="43"/>
      <c r="M8" s="119"/>
      <c r="N8" s="114"/>
      <c r="O8" s="114"/>
      <c r="P8" s="119"/>
      <c r="Q8" s="190" t="s">
        <v>28</v>
      </c>
      <c r="R8" s="190"/>
      <c r="S8" s="190"/>
      <c r="T8" s="190"/>
      <c r="U8" s="192"/>
      <c r="V8" s="192"/>
      <c r="W8" s="192"/>
      <c r="X8" s="114"/>
    </row>
    <row r="9" spans="1:24" ht="15.75" x14ac:dyDescent="0.25">
      <c r="A9" s="3"/>
      <c r="B9" s="42"/>
      <c r="C9" s="114"/>
      <c r="D9" s="115"/>
      <c r="E9" s="115"/>
      <c r="F9" s="115"/>
      <c r="G9" s="115"/>
      <c r="H9" s="115"/>
      <c r="I9" s="114"/>
      <c r="J9" s="43"/>
      <c r="K9" s="43"/>
      <c r="L9" s="43"/>
      <c r="M9" s="119"/>
      <c r="N9" s="114"/>
      <c r="O9" s="114"/>
      <c r="P9" s="119"/>
      <c r="Q9" s="114"/>
      <c r="R9" s="114"/>
      <c r="S9" s="114"/>
      <c r="T9" s="114"/>
      <c r="U9" s="116"/>
      <c r="V9" s="116"/>
      <c r="W9" s="116"/>
      <c r="X9" s="114"/>
    </row>
    <row r="10" spans="1:24" ht="15.75" x14ac:dyDescent="0.25">
      <c r="A10" s="5"/>
      <c r="B10" s="5"/>
      <c r="C10" s="5"/>
      <c r="D10" s="5"/>
      <c r="E10" s="5"/>
      <c r="F10" s="5"/>
      <c r="G10" s="5"/>
      <c r="H10" s="5"/>
      <c r="I10" s="193"/>
      <c r="J10" s="193"/>
      <c r="K10" s="193"/>
      <c r="L10" s="193"/>
      <c r="M10" s="193"/>
      <c r="N10" s="193"/>
      <c r="O10" s="5"/>
      <c r="P10" s="5"/>
      <c r="Q10" s="5"/>
      <c r="R10" s="194"/>
      <c r="S10" s="194"/>
      <c r="T10" s="194"/>
      <c r="U10" s="194"/>
      <c r="V10" s="110"/>
      <c r="W10" s="42"/>
      <c r="X10" s="42"/>
    </row>
    <row r="11" spans="1:24" ht="15.75" x14ac:dyDescent="0.25">
      <c r="A11" s="199" t="s">
        <v>48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09"/>
      <c r="W11" s="1"/>
      <c r="X11" s="42"/>
    </row>
    <row r="12" spans="1:24" ht="18.600000000000001" customHeight="1" thickBot="1" x14ac:dyDescent="0.3">
      <c r="A12" s="110"/>
      <c r="B12" s="110"/>
      <c r="C12" s="110"/>
      <c r="D12" s="110"/>
      <c r="E12" s="110"/>
      <c r="F12" s="200" t="s">
        <v>28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110"/>
      <c r="R12" s="110"/>
      <c r="S12" s="110"/>
      <c r="T12" s="110"/>
      <c r="U12" s="110"/>
      <c r="V12" s="110"/>
      <c r="W12" s="1"/>
    </row>
    <row r="13" spans="1:24" ht="0.6" hidden="1" customHeight="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"/>
    </row>
    <row r="14" spans="1:24" ht="16.5" hidden="1" thickBot="1" x14ac:dyDescent="0.3">
      <c r="W14" s="1"/>
    </row>
    <row r="15" spans="1:24" ht="16.5" hidden="1" thickBot="1" x14ac:dyDescent="0.3">
      <c r="A15" s="6"/>
      <c r="B15" s="194" t="s">
        <v>28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0"/>
    </row>
    <row r="16" spans="1:24" ht="16.5" thickBot="1" x14ac:dyDescent="0.3">
      <c r="A16" s="201" t="s">
        <v>0</v>
      </c>
      <c r="B16" s="202" t="s">
        <v>18</v>
      </c>
      <c r="C16" s="204" t="s">
        <v>1</v>
      </c>
      <c r="D16" s="204" t="s">
        <v>2</v>
      </c>
      <c r="E16" s="204" t="s">
        <v>19</v>
      </c>
      <c r="F16" s="204" t="s">
        <v>3</v>
      </c>
      <c r="G16" s="204" t="s">
        <v>4</v>
      </c>
      <c r="H16" s="205" t="s">
        <v>37</v>
      </c>
      <c r="I16" s="205" t="s">
        <v>5</v>
      </c>
      <c r="J16" s="205" t="s">
        <v>6</v>
      </c>
      <c r="K16" s="205" t="s">
        <v>7</v>
      </c>
      <c r="L16" s="205" t="s">
        <v>8</v>
      </c>
      <c r="M16" s="205" t="s">
        <v>9</v>
      </c>
      <c r="N16" s="205" t="s">
        <v>10</v>
      </c>
      <c r="O16" s="206" t="s">
        <v>11</v>
      </c>
      <c r="P16" s="207"/>
      <c r="Q16" s="218" t="s">
        <v>12</v>
      </c>
      <c r="R16" s="206" t="s">
        <v>13</v>
      </c>
      <c r="S16" s="207"/>
      <c r="T16" s="95"/>
      <c r="U16" s="208" t="s">
        <v>14</v>
      </c>
      <c r="V16" s="212" t="s">
        <v>77</v>
      </c>
      <c r="W16" s="210"/>
      <c r="X16" s="2"/>
    </row>
    <row r="17" spans="1:24" ht="106.15" customHeight="1" thickBot="1" x14ac:dyDescent="0.3">
      <c r="A17" s="202"/>
      <c r="B17" s="203"/>
      <c r="C17" s="205"/>
      <c r="D17" s="205"/>
      <c r="E17" s="205"/>
      <c r="F17" s="205"/>
      <c r="G17" s="205"/>
      <c r="H17" s="217"/>
      <c r="I17" s="217"/>
      <c r="J17" s="217"/>
      <c r="K17" s="217"/>
      <c r="L17" s="217"/>
      <c r="M17" s="217"/>
      <c r="N17" s="217"/>
      <c r="O17" s="107" t="s">
        <v>15</v>
      </c>
      <c r="P17" s="107" t="s">
        <v>16</v>
      </c>
      <c r="Q17" s="219"/>
      <c r="R17" s="107" t="s">
        <v>17</v>
      </c>
      <c r="S17" s="107" t="s">
        <v>20</v>
      </c>
      <c r="T17" s="111"/>
      <c r="U17" s="209"/>
      <c r="V17" s="213"/>
      <c r="W17" s="211"/>
      <c r="X17" s="2"/>
    </row>
    <row r="18" spans="1:24" ht="14.45" customHeight="1" thickBot="1" x14ac:dyDescent="0.3">
      <c r="A18" s="7">
        <v>1</v>
      </c>
      <c r="B18" s="8"/>
      <c r="C18" s="35">
        <v>2</v>
      </c>
      <c r="D18" s="35">
        <v>3</v>
      </c>
      <c r="E18" s="35">
        <v>4</v>
      </c>
      <c r="F18" s="35">
        <v>5</v>
      </c>
      <c r="G18" s="35">
        <v>6</v>
      </c>
      <c r="H18" s="35">
        <v>7</v>
      </c>
      <c r="I18" s="35">
        <v>8</v>
      </c>
      <c r="J18" s="35">
        <v>9</v>
      </c>
      <c r="K18" s="35">
        <v>10</v>
      </c>
      <c r="L18" s="35">
        <v>11</v>
      </c>
      <c r="M18" s="35">
        <v>12</v>
      </c>
      <c r="N18" s="35">
        <v>13</v>
      </c>
      <c r="O18" s="35">
        <v>14</v>
      </c>
      <c r="P18" s="35">
        <v>15</v>
      </c>
      <c r="Q18" s="35">
        <v>16</v>
      </c>
      <c r="R18" s="35">
        <v>17</v>
      </c>
      <c r="S18" s="35">
        <v>18</v>
      </c>
      <c r="T18" s="88"/>
      <c r="U18" s="88">
        <v>19</v>
      </c>
      <c r="V18" s="106"/>
    </row>
    <row r="19" spans="1:24" ht="14.45" customHeight="1" x14ac:dyDescent="0.25">
      <c r="A19" s="24"/>
      <c r="B19" s="25"/>
      <c r="C19" s="222" t="s">
        <v>44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93"/>
    </row>
    <row r="20" spans="1:24" ht="31.9" customHeight="1" x14ac:dyDescent="0.25">
      <c r="A20" s="214" t="s">
        <v>46</v>
      </c>
      <c r="B20" s="181">
        <v>1</v>
      </c>
      <c r="C20" s="181" t="s">
        <v>21</v>
      </c>
      <c r="D20" s="181">
        <v>2</v>
      </c>
      <c r="E20" s="181"/>
      <c r="F20" s="181"/>
      <c r="G20" s="181">
        <v>1981</v>
      </c>
      <c r="H20" s="181" t="s">
        <v>22</v>
      </c>
      <c r="I20" s="181">
        <v>5</v>
      </c>
      <c r="J20" s="181">
        <v>3</v>
      </c>
      <c r="K20" s="181">
        <v>60</v>
      </c>
      <c r="L20" s="181">
        <v>4153</v>
      </c>
      <c r="M20" s="181">
        <v>3562</v>
      </c>
      <c r="N20" s="124" t="s">
        <v>73</v>
      </c>
      <c r="O20" s="32">
        <v>1526</v>
      </c>
      <c r="P20" s="32" t="s">
        <v>25</v>
      </c>
      <c r="Q20" s="134">
        <v>1831.2</v>
      </c>
      <c r="R20" s="134">
        <v>1831.2</v>
      </c>
      <c r="S20" s="135">
        <v>0</v>
      </c>
      <c r="T20" s="96">
        <f>Q20-R20-S20</f>
        <v>0</v>
      </c>
      <c r="U20" s="224" t="s">
        <v>24</v>
      </c>
      <c r="V20" s="120">
        <f t="shared" ref="V20:V82" si="0">Q20/O20</f>
        <v>1.2</v>
      </c>
    </row>
    <row r="21" spans="1:24" ht="31.9" customHeight="1" x14ac:dyDescent="0.25">
      <c r="A21" s="215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24" t="s">
        <v>74</v>
      </c>
      <c r="O21" s="32">
        <v>1526</v>
      </c>
      <c r="P21" s="32" t="s">
        <v>25</v>
      </c>
      <c r="Q21" s="134">
        <v>1327.62</v>
      </c>
      <c r="R21" s="134">
        <v>1294.43</v>
      </c>
      <c r="S21" s="135">
        <v>33.19</v>
      </c>
      <c r="T21" s="96">
        <f t="shared" ref="T21:T83" si="1">Q21-R21-S21</f>
        <v>-1.7053025658242404E-13</v>
      </c>
      <c r="U21" s="225"/>
      <c r="V21" s="120">
        <f t="shared" si="0"/>
        <v>0.86999999999999988</v>
      </c>
      <c r="X21" s="94" t="s">
        <v>28</v>
      </c>
    </row>
    <row r="22" spans="1:24" ht="31.9" customHeight="1" x14ac:dyDescent="0.25">
      <c r="A22" s="215"/>
      <c r="B22" s="181">
        <v>2</v>
      </c>
      <c r="C22" s="181" t="s">
        <v>45</v>
      </c>
      <c r="D22" s="181">
        <v>13</v>
      </c>
      <c r="E22" s="181"/>
      <c r="F22" s="181"/>
      <c r="G22" s="181">
        <v>1959</v>
      </c>
      <c r="H22" s="181" t="s">
        <v>31</v>
      </c>
      <c r="I22" s="181">
        <v>3</v>
      </c>
      <c r="J22" s="181">
        <v>3</v>
      </c>
      <c r="K22" s="181">
        <v>36</v>
      </c>
      <c r="L22" s="181">
        <v>1625</v>
      </c>
      <c r="M22" s="181">
        <v>1516.3</v>
      </c>
      <c r="N22" s="124" t="s">
        <v>75</v>
      </c>
      <c r="O22" s="32">
        <v>973</v>
      </c>
      <c r="P22" s="32" t="s">
        <v>25</v>
      </c>
      <c r="Q22" s="134">
        <v>1167.5999999999999</v>
      </c>
      <c r="R22" s="134">
        <v>1167.5999999999999</v>
      </c>
      <c r="S22" s="135">
        <v>0</v>
      </c>
      <c r="T22" s="96">
        <f t="shared" si="1"/>
        <v>0</v>
      </c>
      <c r="U22" s="224" t="s">
        <v>24</v>
      </c>
      <c r="V22" s="120">
        <f t="shared" si="0"/>
        <v>1.2</v>
      </c>
    </row>
    <row r="23" spans="1:24" ht="30" customHeight="1" x14ac:dyDescent="0.25">
      <c r="A23" s="215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24" t="s">
        <v>74</v>
      </c>
      <c r="O23" s="32">
        <v>973</v>
      </c>
      <c r="P23" s="32" t="s">
        <v>25</v>
      </c>
      <c r="Q23" s="134">
        <v>846.51</v>
      </c>
      <c r="R23" s="134">
        <v>825.35</v>
      </c>
      <c r="S23" s="135">
        <v>21.16</v>
      </c>
      <c r="T23" s="96">
        <f t="shared" si="1"/>
        <v>-3.1974423109204508E-14</v>
      </c>
      <c r="U23" s="225"/>
      <c r="V23" s="120">
        <f t="shared" si="0"/>
        <v>0.87</v>
      </c>
    </row>
    <row r="24" spans="1:24" ht="38.25" x14ac:dyDescent="0.25">
      <c r="A24" s="215"/>
      <c r="B24" s="108">
        <v>3</v>
      </c>
      <c r="C24" s="106" t="s">
        <v>32</v>
      </c>
      <c r="D24" s="106">
        <v>2</v>
      </c>
      <c r="E24" s="106"/>
      <c r="F24" s="106"/>
      <c r="G24" s="106">
        <v>1963</v>
      </c>
      <c r="H24" s="106" t="s">
        <v>31</v>
      </c>
      <c r="I24" s="106">
        <v>4</v>
      </c>
      <c r="J24" s="106">
        <v>3</v>
      </c>
      <c r="K24" s="106">
        <v>48</v>
      </c>
      <c r="L24" s="106">
        <v>2810.3</v>
      </c>
      <c r="M24" s="106">
        <v>2037.9</v>
      </c>
      <c r="N24" s="12" t="s">
        <v>39</v>
      </c>
      <c r="O24" s="106">
        <v>150</v>
      </c>
      <c r="P24" s="11" t="s">
        <v>23</v>
      </c>
      <c r="Q24" s="127">
        <v>450</v>
      </c>
      <c r="R24" s="127">
        <v>450</v>
      </c>
      <c r="S24" s="128">
        <f t="shared" ref="S24:S75" si="2">Q24-R24</f>
        <v>0</v>
      </c>
      <c r="T24" s="96">
        <f t="shared" si="1"/>
        <v>0</v>
      </c>
      <c r="U24" s="104" t="s">
        <v>24</v>
      </c>
      <c r="V24" s="12">
        <f t="shared" si="0"/>
        <v>3</v>
      </c>
    </row>
    <row r="25" spans="1:24" ht="38.25" x14ac:dyDescent="0.25">
      <c r="A25" s="215"/>
      <c r="B25" s="108">
        <v>4</v>
      </c>
      <c r="C25" s="106" t="s">
        <v>53</v>
      </c>
      <c r="D25" s="106">
        <v>4</v>
      </c>
      <c r="E25" s="106"/>
      <c r="F25" s="106"/>
      <c r="G25" s="106">
        <v>1959</v>
      </c>
      <c r="H25" s="106" t="s">
        <v>31</v>
      </c>
      <c r="I25" s="106">
        <v>4</v>
      </c>
      <c r="J25" s="106">
        <v>2</v>
      </c>
      <c r="K25" s="106">
        <v>24</v>
      </c>
      <c r="L25" s="106">
        <v>1977.1</v>
      </c>
      <c r="M25" s="106">
        <v>1377.9</v>
      </c>
      <c r="N25" s="12" t="s">
        <v>39</v>
      </c>
      <c r="O25" s="106">
        <v>100</v>
      </c>
      <c r="P25" s="11" t="s">
        <v>23</v>
      </c>
      <c r="Q25" s="127">
        <v>300</v>
      </c>
      <c r="R25" s="127">
        <v>300</v>
      </c>
      <c r="S25" s="128">
        <f t="shared" si="2"/>
        <v>0</v>
      </c>
      <c r="T25" s="96">
        <f t="shared" si="1"/>
        <v>0</v>
      </c>
      <c r="U25" s="104" t="s">
        <v>24</v>
      </c>
      <c r="V25" s="12">
        <f t="shared" si="0"/>
        <v>3</v>
      </c>
    </row>
    <row r="26" spans="1:24" x14ac:dyDescent="0.25">
      <c r="A26" s="215"/>
      <c r="B26" s="167">
        <v>5</v>
      </c>
      <c r="C26" s="170" t="s">
        <v>49</v>
      </c>
      <c r="D26" s="170">
        <v>2</v>
      </c>
      <c r="E26" s="167"/>
      <c r="F26" s="170" t="s">
        <v>28</v>
      </c>
      <c r="G26" s="170">
        <v>1970</v>
      </c>
      <c r="H26" s="170" t="s">
        <v>31</v>
      </c>
      <c r="I26" s="170">
        <v>5</v>
      </c>
      <c r="J26" s="170">
        <v>4</v>
      </c>
      <c r="K26" s="170">
        <v>70</v>
      </c>
      <c r="L26" s="170">
        <v>3562</v>
      </c>
      <c r="M26" s="170">
        <v>3128.6</v>
      </c>
      <c r="N26" s="124" t="s">
        <v>64</v>
      </c>
      <c r="O26" s="126">
        <v>872</v>
      </c>
      <c r="P26" s="32" t="s">
        <v>25</v>
      </c>
      <c r="Q26" s="134">
        <v>872</v>
      </c>
      <c r="R26" s="134">
        <v>872</v>
      </c>
      <c r="S26" s="135">
        <v>0</v>
      </c>
      <c r="T26" s="96">
        <f t="shared" si="1"/>
        <v>0</v>
      </c>
      <c r="U26" s="210" t="s">
        <v>24</v>
      </c>
      <c r="V26" s="12">
        <f t="shared" si="0"/>
        <v>1</v>
      </c>
    </row>
    <row r="27" spans="1:24" ht="25.5" x14ac:dyDescent="0.25">
      <c r="A27" s="215"/>
      <c r="B27" s="168"/>
      <c r="C27" s="171"/>
      <c r="D27" s="171"/>
      <c r="E27" s="168"/>
      <c r="F27" s="171"/>
      <c r="G27" s="171"/>
      <c r="H27" s="171"/>
      <c r="I27" s="171"/>
      <c r="J27" s="171"/>
      <c r="K27" s="171"/>
      <c r="L27" s="171"/>
      <c r="M27" s="171"/>
      <c r="N27" s="12" t="s">
        <v>38</v>
      </c>
      <c r="O27" s="120">
        <v>90</v>
      </c>
      <c r="P27" s="120" t="s">
        <v>23</v>
      </c>
      <c r="Q27" s="127">
        <v>171</v>
      </c>
      <c r="R27" s="127">
        <v>171</v>
      </c>
      <c r="S27" s="128">
        <f t="shared" si="2"/>
        <v>0</v>
      </c>
      <c r="T27" s="96">
        <f t="shared" si="1"/>
        <v>0</v>
      </c>
      <c r="U27" s="221"/>
      <c r="V27" s="120">
        <f t="shared" si="0"/>
        <v>1.9</v>
      </c>
    </row>
    <row r="28" spans="1:24" ht="25.5" x14ac:dyDescent="0.25">
      <c r="A28" s="215"/>
      <c r="B28" s="168"/>
      <c r="C28" s="171"/>
      <c r="D28" s="171"/>
      <c r="E28" s="168"/>
      <c r="F28" s="171"/>
      <c r="G28" s="171"/>
      <c r="H28" s="171"/>
      <c r="I28" s="171"/>
      <c r="J28" s="171"/>
      <c r="K28" s="171"/>
      <c r="L28" s="171"/>
      <c r="M28" s="171"/>
      <c r="N28" s="12" t="s">
        <v>40</v>
      </c>
      <c r="O28" s="13">
        <v>385</v>
      </c>
      <c r="P28" s="120" t="s">
        <v>23</v>
      </c>
      <c r="Q28" s="127">
        <v>862.4</v>
      </c>
      <c r="R28" s="127">
        <v>862.4</v>
      </c>
      <c r="S28" s="128">
        <f t="shared" si="2"/>
        <v>0</v>
      </c>
      <c r="T28" s="96">
        <f t="shared" si="1"/>
        <v>0</v>
      </c>
      <c r="U28" s="221"/>
      <c r="V28" s="120">
        <f t="shared" si="0"/>
        <v>2.2399999999999998</v>
      </c>
    </row>
    <row r="29" spans="1:24" ht="38.25" x14ac:dyDescent="0.25">
      <c r="A29" s="215"/>
      <c r="B29" s="168"/>
      <c r="C29" s="171"/>
      <c r="D29" s="171"/>
      <c r="E29" s="168"/>
      <c r="F29" s="171"/>
      <c r="G29" s="171"/>
      <c r="H29" s="171"/>
      <c r="I29" s="171"/>
      <c r="J29" s="171"/>
      <c r="K29" s="171"/>
      <c r="L29" s="171"/>
      <c r="M29" s="171"/>
      <c r="N29" s="11" t="s">
        <v>39</v>
      </c>
      <c r="O29" s="13">
        <v>85</v>
      </c>
      <c r="P29" s="120" t="s">
        <v>23</v>
      </c>
      <c r="Q29" s="127">
        <v>255</v>
      </c>
      <c r="R29" s="127">
        <v>255</v>
      </c>
      <c r="S29" s="128">
        <f t="shared" si="2"/>
        <v>0</v>
      </c>
      <c r="T29" s="96">
        <f t="shared" si="1"/>
        <v>0</v>
      </c>
      <c r="U29" s="221"/>
      <c r="V29" s="12">
        <f t="shared" si="0"/>
        <v>3</v>
      </c>
    </row>
    <row r="30" spans="1:24" x14ac:dyDescent="0.25">
      <c r="A30" s="215"/>
      <c r="B30" s="169"/>
      <c r="C30" s="172"/>
      <c r="D30" s="172"/>
      <c r="E30" s="169"/>
      <c r="F30" s="172"/>
      <c r="G30" s="172"/>
      <c r="H30" s="172"/>
      <c r="I30" s="172"/>
      <c r="J30" s="172"/>
      <c r="K30" s="172"/>
      <c r="L30" s="172"/>
      <c r="M30" s="172"/>
      <c r="N30" s="120" t="s">
        <v>26</v>
      </c>
      <c r="O30" s="125">
        <v>2</v>
      </c>
      <c r="P30" s="120" t="s">
        <v>27</v>
      </c>
      <c r="Q30" s="127">
        <f>R30+S30</f>
        <v>500</v>
      </c>
      <c r="R30" s="127">
        <v>487.5</v>
      </c>
      <c r="S30" s="128">
        <v>12.5</v>
      </c>
      <c r="T30" s="96">
        <f t="shared" si="1"/>
        <v>0</v>
      </c>
      <c r="U30" s="211"/>
      <c r="V30" s="12">
        <f t="shared" si="0"/>
        <v>250</v>
      </c>
    </row>
    <row r="31" spans="1:24" ht="25.5" x14ac:dyDescent="0.25">
      <c r="A31" s="215"/>
      <c r="B31" s="184">
        <v>6</v>
      </c>
      <c r="C31" s="220" t="s">
        <v>29</v>
      </c>
      <c r="D31" s="220">
        <v>6</v>
      </c>
      <c r="E31" s="220"/>
      <c r="F31" s="220" t="s">
        <v>28</v>
      </c>
      <c r="G31" s="220">
        <v>1977</v>
      </c>
      <c r="H31" s="220" t="s">
        <v>22</v>
      </c>
      <c r="I31" s="220">
        <v>5</v>
      </c>
      <c r="J31" s="220">
        <v>6</v>
      </c>
      <c r="K31" s="220">
        <v>88</v>
      </c>
      <c r="L31" s="220">
        <v>5140.2</v>
      </c>
      <c r="M31" s="220">
        <v>4321.3999999999996</v>
      </c>
      <c r="N31" s="12" t="s">
        <v>38</v>
      </c>
      <c r="O31" s="120">
        <v>300</v>
      </c>
      <c r="P31" s="120" t="s">
        <v>23</v>
      </c>
      <c r="Q31" s="127">
        <v>570</v>
      </c>
      <c r="R31" s="127">
        <v>570</v>
      </c>
      <c r="S31" s="128">
        <f t="shared" si="2"/>
        <v>0</v>
      </c>
      <c r="T31" s="96">
        <f t="shared" si="1"/>
        <v>0</v>
      </c>
      <c r="U31" s="226" t="s">
        <v>24</v>
      </c>
      <c r="V31" s="120">
        <f t="shared" si="0"/>
        <v>1.9</v>
      </c>
    </row>
    <row r="32" spans="1:24" ht="25.5" x14ac:dyDescent="0.25">
      <c r="A32" s="215"/>
      <c r="B32" s="184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12" t="s">
        <v>41</v>
      </c>
      <c r="O32" s="120">
        <v>360</v>
      </c>
      <c r="P32" s="120" t="s">
        <v>23</v>
      </c>
      <c r="Q32" s="127">
        <v>684</v>
      </c>
      <c r="R32" s="127">
        <v>684</v>
      </c>
      <c r="S32" s="128">
        <f t="shared" si="2"/>
        <v>0</v>
      </c>
      <c r="T32" s="96">
        <f t="shared" si="1"/>
        <v>0</v>
      </c>
      <c r="U32" s="226"/>
      <c r="V32" s="120">
        <f t="shared" si="0"/>
        <v>1.9</v>
      </c>
    </row>
    <row r="33" spans="1:22" ht="25.5" x14ac:dyDescent="0.25">
      <c r="A33" s="215"/>
      <c r="B33" s="184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12" t="s">
        <v>40</v>
      </c>
      <c r="O33" s="13">
        <v>450</v>
      </c>
      <c r="P33" s="120" t="s">
        <v>23</v>
      </c>
      <c r="Q33" s="127">
        <v>1008</v>
      </c>
      <c r="R33" s="127">
        <v>1008</v>
      </c>
      <c r="S33" s="128">
        <f t="shared" si="2"/>
        <v>0</v>
      </c>
      <c r="T33" s="96">
        <f t="shared" si="1"/>
        <v>0</v>
      </c>
      <c r="U33" s="226"/>
      <c r="V33" s="120">
        <f t="shared" si="0"/>
        <v>2.2400000000000002</v>
      </c>
    </row>
    <row r="34" spans="1:22" ht="38.25" x14ac:dyDescent="0.25">
      <c r="A34" s="215"/>
      <c r="B34" s="184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11" t="s">
        <v>39</v>
      </c>
      <c r="O34" s="13">
        <v>200</v>
      </c>
      <c r="P34" s="120" t="s">
        <v>23</v>
      </c>
      <c r="Q34" s="127">
        <v>600</v>
      </c>
      <c r="R34" s="127">
        <v>600</v>
      </c>
      <c r="S34" s="128">
        <f t="shared" si="2"/>
        <v>0</v>
      </c>
      <c r="T34" s="96">
        <f t="shared" si="1"/>
        <v>0</v>
      </c>
      <c r="U34" s="226"/>
      <c r="V34" s="12">
        <f t="shared" si="0"/>
        <v>3</v>
      </c>
    </row>
    <row r="35" spans="1:22" x14ac:dyDescent="0.25">
      <c r="A35" s="215"/>
      <c r="B35" s="184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120" t="s">
        <v>26</v>
      </c>
      <c r="O35" s="125">
        <v>4</v>
      </c>
      <c r="P35" s="120" t="s">
        <v>27</v>
      </c>
      <c r="Q35" s="127">
        <f>R35+S35</f>
        <v>1000</v>
      </c>
      <c r="R35" s="127">
        <v>975</v>
      </c>
      <c r="S35" s="128">
        <v>25</v>
      </c>
      <c r="T35" s="96">
        <f t="shared" si="1"/>
        <v>0</v>
      </c>
      <c r="U35" s="226"/>
      <c r="V35" s="120">
        <f t="shared" si="0"/>
        <v>250</v>
      </c>
    </row>
    <row r="36" spans="1:22" ht="25.5" x14ac:dyDescent="0.25">
      <c r="A36" s="215"/>
      <c r="B36" s="228">
        <v>7</v>
      </c>
      <c r="C36" s="170" t="s">
        <v>62</v>
      </c>
      <c r="D36" s="170">
        <v>1</v>
      </c>
      <c r="E36" s="170"/>
      <c r="F36" s="170"/>
      <c r="G36" s="170">
        <v>1957</v>
      </c>
      <c r="H36" s="170" t="s">
        <v>31</v>
      </c>
      <c r="I36" s="170">
        <v>3</v>
      </c>
      <c r="J36" s="170">
        <v>3</v>
      </c>
      <c r="K36" s="170">
        <v>24</v>
      </c>
      <c r="L36" s="170">
        <v>2058.9</v>
      </c>
      <c r="M36" s="170">
        <v>1222.4000000000001</v>
      </c>
      <c r="N36" s="12" t="s">
        <v>38</v>
      </c>
      <c r="O36" s="125">
        <v>125</v>
      </c>
      <c r="P36" s="120" t="s">
        <v>23</v>
      </c>
      <c r="Q36" s="127">
        <v>237.5</v>
      </c>
      <c r="R36" s="127">
        <v>237.5</v>
      </c>
      <c r="S36" s="128">
        <f t="shared" si="2"/>
        <v>0</v>
      </c>
      <c r="T36" s="96">
        <f t="shared" si="1"/>
        <v>0</v>
      </c>
      <c r="U36" s="224" t="s">
        <v>24</v>
      </c>
      <c r="V36" s="120">
        <f t="shared" si="0"/>
        <v>1.9</v>
      </c>
    </row>
    <row r="37" spans="1:22" ht="25.5" x14ac:dyDescent="0.25">
      <c r="A37" s="215"/>
      <c r="B37" s="229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2" t="s">
        <v>41</v>
      </c>
      <c r="O37" s="125">
        <v>280</v>
      </c>
      <c r="P37" s="120" t="s">
        <v>23</v>
      </c>
      <c r="Q37" s="127">
        <v>532</v>
      </c>
      <c r="R37" s="127">
        <v>532</v>
      </c>
      <c r="S37" s="128">
        <f t="shared" si="2"/>
        <v>0</v>
      </c>
      <c r="T37" s="96">
        <f t="shared" si="1"/>
        <v>0</v>
      </c>
      <c r="U37" s="227"/>
      <c r="V37" s="120">
        <f t="shared" si="0"/>
        <v>1.9</v>
      </c>
    </row>
    <row r="38" spans="1:22" ht="25.5" x14ac:dyDescent="0.25">
      <c r="A38" s="215"/>
      <c r="B38" s="229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2" t="s">
        <v>40</v>
      </c>
      <c r="O38" s="125">
        <v>455</v>
      </c>
      <c r="P38" s="120" t="s">
        <v>23</v>
      </c>
      <c r="Q38" s="127">
        <v>1019.2</v>
      </c>
      <c r="R38" s="127">
        <v>1019.2</v>
      </c>
      <c r="S38" s="128">
        <f t="shared" si="2"/>
        <v>0</v>
      </c>
      <c r="T38" s="96">
        <f t="shared" si="1"/>
        <v>0</v>
      </c>
      <c r="U38" s="227"/>
      <c r="V38" s="120">
        <f t="shared" si="0"/>
        <v>2.2400000000000002</v>
      </c>
    </row>
    <row r="39" spans="1:22" ht="38.25" x14ac:dyDescent="0.25">
      <c r="A39" s="215"/>
      <c r="B39" s="229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1" t="s">
        <v>39</v>
      </c>
      <c r="O39" s="125">
        <v>180</v>
      </c>
      <c r="P39" s="120" t="s">
        <v>23</v>
      </c>
      <c r="Q39" s="127">
        <v>540</v>
      </c>
      <c r="R39" s="127">
        <v>540</v>
      </c>
      <c r="S39" s="128">
        <f t="shared" si="2"/>
        <v>0</v>
      </c>
      <c r="T39" s="96">
        <f t="shared" si="1"/>
        <v>0</v>
      </c>
      <c r="U39" s="227"/>
      <c r="V39" s="12">
        <f t="shared" si="0"/>
        <v>3</v>
      </c>
    </row>
    <row r="40" spans="1:22" x14ac:dyDescent="0.25">
      <c r="A40" s="215"/>
      <c r="B40" s="230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20" t="s">
        <v>26</v>
      </c>
      <c r="O40" s="125">
        <v>4</v>
      </c>
      <c r="P40" s="120" t="s">
        <v>27</v>
      </c>
      <c r="Q40" s="127">
        <f>R40+S40</f>
        <v>1000</v>
      </c>
      <c r="R40" s="127">
        <v>975</v>
      </c>
      <c r="S40" s="128">
        <v>25</v>
      </c>
      <c r="T40" s="96">
        <f t="shared" si="1"/>
        <v>0</v>
      </c>
      <c r="U40" s="225"/>
      <c r="V40" s="12">
        <f t="shared" si="0"/>
        <v>250</v>
      </c>
    </row>
    <row r="41" spans="1:22" ht="25.5" x14ac:dyDescent="0.25">
      <c r="A41" s="215"/>
      <c r="B41" s="167">
        <v>8</v>
      </c>
      <c r="C41" s="170" t="s">
        <v>57</v>
      </c>
      <c r="D41" s="175" t="s">
        <v>58</v>
      </c>
      <c r="E41" s="170"/>
      <c r="F41" s="170"/>
      <c r="G41" s="170">
        <v>1960</v>
      </c>
      <c r="H41" s="170" t="s">
        <v>31</v>
      </c>
      <c r="I41" s="170">
        <v>4</v>
      </c>
      <c r="J41" s="170">
        <v>2</v>
      </c>
      <c r="K41" s="170">
        <v>24</v>
      </c>
      <c r="L41" s="170">
        <v>1650.1</v>
      </c>
      <c r="M41" s="170">
        <v>1346.8</v>
      </c>
      <c r="N41" s="12" t="s">
        <v>38</v>
      </c>
      <c r="O41" s="125">
        <v>100</v>
      </c>
      <c r="P41" s="120" t="s">
        <v>23</v>
      </c>
      <c r="Q41" s="127">
        <v>190</v>
      </c>
      <c r="R41" s="127">
        <v>190</v>
      </c>
      <c r="S41" s="128">
        <f t="shared" ref="S41:S44" si="3">Q41-R41</f>
        <v>0</v>
      </c>
      <c r="T41" s="96">
        <f t="shared" si="1"/>
        <v>0</v>
      </c>
      <c r="U41" s="224" t="s">
        <v>24</v>
      </c>
      <c r="V41" s="120">
        <f t="shared" si="0"/>
        <v>1.9</v>
      </c>
    </row>
    <row r="42" spans="1:22" ht="25.5" x14ac:dyDescent="0.25">
      <c r="A42" s="215"/>
      <c r="B42" s="168"/>
      <c r="C42" s="171"/>
      <c r="D42" s="183"/>
      <c r="E42" s="171"/>
      <c r="F42" s="171"/>
      <c r="G42" s="171"/>
      <c r="H42" s="171"/>
      <c r="I42" s="171"/>
      <c r="J42" s="171"/>
      <c r="K42" s="171"/>
      <c r="L42" s="171"/>
      <c r="M42" s="171"/>
      <c r="N42" s="12" t="s">
        <v>41</v>
      </c>
      <c r="O42" s="125">
        <v>180</v>
      </c>
      <c r="P42" s="120" t="s">
        <v>23</v>
      </c>
      <c r="Q42" s="127">
        <v>342</v>
      </c>
      <c r="R42" s="127">
        <v>342</v>
      </c>
      <c r="S42" s="128">
        <f t="shared" si="3"/>
        <v>0</v>
      </c>
      <c r="T42" s="96">
        <f t="shared" si="1"/>
        <v>0</v>
      </c>
      <c r="U42" s="227"/>
      <c r="V42" s="120">
        <f t="shared" si="0"/>
        <v>1.9</v>
      </c>
    </row>
    <row r="43" spans="1:22" ht="25.5" x14ac:dyDescent="0.25">
      <c r="A43" s="215"/>
      <c r="B43" s="168"/>
      <c r="C43" s="171"/>
      <c r="D43" s="183"/>
      <c r="E43" s="171"/>
      <c r="F43" s="171"/>
      <c r="G43" s="171"/>
      <c r="H43" s="171"/>
      <c r="I43" s="171"/>
      <c r="J43" s="171"/>
      <c r="K43" s="171"/>
      <c r="L43" s="171"/>
      <c r="M43" s="171"/>
      <c r="N43" s="12" t="s">
        <v>40</v>
      </c>
      <c r="O43" s="125">
        <v>370</v>
      </c>
      <c r="P43" s="120" t="s">
        <v>23</v>
      </c>
      <c r="Q43" s="127">
        <v>828.8</v>
      </c>
      <c r="R43" s="127">
        <v>828.8</v>
      </c>
      <c r="S43" s="128">
        <f t="shared" si="3"/>
        <v>0</v>
      </c>
      <c r="T43" s="96">
        <f t="shared" si="1"/>
        <v>0</v>
      </c>
      <c r="U43" s="227"/>
      <c r="V43" s="120">
        <f t="shared" si="0"/>
        <v>2.2399999999999998</v>
      </c>
    </row>
    <row r="44" spans="1:22" ht="38.25" x14ac:dyDescent="0.25">
      <c r="A44" s="215"/>
      <c r="B44" s="168"/>
      <c r="C44" s="171"/>
      <c r="D44" s="183"/>
      <c r="E44" s="171"/>
      <c r="F44" s="171"/>
      <c r="G44" s="171"/>
      <c r="H44" s="171"/>
      <c r="I44" s="171"/>
      <c r="J44" s="171"/>
      <c r="K44" s="171"/>
      <c r="L44" s="171"/>
      <c r="M44" s="171"/>
      <c r="N44" s="11" t="s">
        <v>39</v>
      </c>
      <c r="O44" s="125">
        <v>100</v>
      </c>
      <c r="P44" s="120" t="s">
        <v>23</v>
      </c>
      <c r="Q44" s="127">
        <v>300</v>
      </c>
      <c r="R44" s="127">
        <v>300</v>
      </c>
      <c r="S44" s="128">
        <f t="shared" si="3"/>
        <v>0</v>
      </c>
      <c r="T44" s="96">
        <f t="shared" si="1"/>
        <v>0</v>
      </c>
      <c r="U44" s="227"/>
      <c r="V44" s="12">
        <f t="shared" si="0"/>
        <v>3</v>
      </c>
    </row>
    <row r="45" spans="1:22" ht="24.6" customHeight="1" x14ac:dyDescent="0.25">
      <c r="A45" s="215"/>
      <c r="B45" s="168"/>
      <c r="C45" s="171"/>
      <c r="D45" s="183"/>
      <c r="E45" s="171"/>
      <c r="F45" s="171"/>
      <c r="G45" s="171"/>
      <c r="H45" s="171"/>
      <c r="I45" s="171"/>
      <c r="J45" s="171"/>
      <c r="K45" s="171"/>
      <c r="L45" s="171"/>
      <c r="M45" s="171"/>
      <c r="N45" s="120" t="s">
        <v>26</v>
      </c>
      <c r="O45" s="125">
        <v>4</v>
      </c>
      <c r="P45" s="120" t="s">
        <v>27</v>
      </c>
      <c r="Q45" s="127">
        <f>R45+S45</f>
        <v>1000</v>
      </c>
      <c r="R45" s="127">
        <v>975</v>
      </c>
      <c r="S45" s="128">
        <v>25</v>
      </c>
      <c r="T45" s="96">
        <f t="shared" si="1"/>
        <v>0</v>
      </c>
      <c r="U45" s="227"/>
      <c r="V45" s="12">
        <f t="shared" si="0"/>
        <v>250</v>
      </c>
    </row>
    <row r="46" spans="1:22" ht="26.45" hidden="1" customHeight="1" x14ac:dyDescent="0.25">
      <c r="A46" s="215"/>
      <c r="B46" s="168"/>
      <c r="C46" s="171"/>
      <c r="D46" s="183"/>
      <c r="E46" s="171"/>
      <c r="F46" s="171"/>
      <c r="G46" s="171"/>
      <c r="H46" s="171"/>
      <c r="I46" s="171"/>
      <c r="J46" s="171"/>
      <c r="K46" s="171"/>
      <c r="L46" s="171"/>
      <c r="M46" s="171"/>
      <c r="N46" s="12" t="s">
        <v>41</v>
      </c>
      <c r="O46" s="125">
        <v>180</v>
      </c>
      <c r="P46" s="120" t="s">
        <v>23</v>
      </c>
      <c r="Q46" s="127">
        <v>342</v>
      </c>
      <c r="R46" s="127">
        <v>342</v>
      </c>
      <c r="S46" s="128">
        <f t="shared" si="2"/>
        <v>0</v>
      </c>
      <c r="T46" s="96">
        <f t="shared" si="1"/>
        <v>0</v>
      </c>
      <c r="U46" s="227"/>
      <c r="V46" s="120">
        <f t="shared" si="0"/>
        <v>1.9</v>
      </c>
    </row>
    <row r="47" spans="1:22" ht="26.45" hidden="1" customHeight="1" x14ac:dyDescent="0.25">
      <c r="A47" s="215"/>
      <c r="B47" s="168"/>
      <c r="C47" s="171"/>
      <c r="D47" s="183"/>
      <c r="E47" s="171"/>
      <c r="F47" s="171"/>
      <c r="G47" s="171"/>
      <c r="H47" s="171"/>
      <c r="I47" s="171"/>
      <c r="J47" s="171"/>
      <c r="K47" s="171"/>
      <c r="L47" s="171"/>
      <c r="M47" s="171"/>
      <c r="N47" s="12" t="s">
        <v>40</v>
      </c>
      <c r="O47" s="125">
        <v>370</v>
      </c>
      <c r="P47" s="120" t="s">
        <v>23</v>
      </c>
      <c r="Q47" s="127">
        <v>828.8</v>
      </c>
      <c r="R47" s="127">
        <v>828.8</v>
      </c>
      <c r="S47" s="128">
        <f t="shared" si="2"/>
        <v>0</v>
      </c>
      <c r="T47" s="96">
        <f t="shared" si="1"/>
        <v>0</v>
      </c>
      <c r="U47" s="227"/>
      <c r="V47" s="120">
        <f t="shared" si="0"/>
        <v>2.2399999999999998</v>
      </c>
    </row>
    <row r="48" spans="1:22" ht="39.6" hidden="1" customHeight="1" x14ac:dyDescent="0.25">
      <c r="A48" s="215"/>
      <c r="B48" s="168"/>
      <c r="C48" s="171"/>
      <c r="D48" s="183"/>
      <c r="E48" s="171"/>
      <c r="F48" s="171"/>
      <c r="G48" s="171"/>
      <c r="H48" s="171"/>
      <c r="I48" s="171"/>
      <c r="J48" s="171"/>
      <c r="K48" s="171"/>
      <c r="L48" s="171"/>
      <c r="M48" s="171"/>
      <c r="N48" s="11" t="s">
        <v>39</v>
      </c>
      <c r="O48" s="125">
        <v>100</v>
      </c>
      <c r="P48" s="120" t="s">
        <v>23</v>
      </c>
      <c r="Q48" s="127">
        <v>300</v>
      </c>
      <c r="R48" s="127">
        <v>300</v>
      </c>
      <c r="S48" s="128">
        <f t="shared" si="2"/>
        <v>0</v>
      </c>
      <c r="T48" s="96">
        <f t="shared" si="1"/>
        <v>0</v>
      </c>
      <c r="U48" s="227"/>
      <c r="V48" s="120">
        <f t="shared" si="0"/>
        <v>3</v>
      </c>
    </row>
    <row r="49" spans="1:22" ht="14.45" hidden="1" customHeight="1" x14ac:dyDescent="0.25">
      <c r="A49" s="215"/>
      <c r="B49" s="169"/>
      <c r="C49" s="172"/>
      <c r="D49" s="176"/>
      <c r="E49" s="172"/>
      <c r="F49" s="172"/>
      <c r="G49" s="172"/>
      <c r="H49" s="172"/>
      <c r="I49" s="172"/>
      <c r="J49" s="172"/>
      <c r="K49" s="172"/>
      <c r="L49" s="172"/>
      <c r="M49" s="172"/>
      <c r="N49" s="120" t="s">
        <v>26</v>
      </c>
      <c r="O49" s="125">
        <v>4</v>
      </c>
      <c r="P49" s="120" t="s">
        <v>27</v>
      </c>
      <c r="Q49" s="127">
        <f>R49+S49</f>
        <v>1070</v>
      </c>
      <c r="R49" s="127">
        <v>1000</v>
      </c>
      <c r="S49" s="128">
        <v>70</v>
      </c>
      <c r="T49" s="96">
        <f t="shared" si="1"/>
        <v>0</v>
      </c>
      <c r="U49" s="225"/>
      <c r="V49" s="120">
        <f t="shared" si="0"/>
        <v>267.5</v>
      </c>
    </row>
    <row r="50" spans="1:22" ht="14.45" hidden="1" customHeight="1" x14ac:dyDescent="0.25">
      <c r="A50" s="21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15"/>
      <c r="O50" s="16"/>
      <c r="P50" s="15"/>
      <c r="Q50" s="129"/>
      <c r="R50" s="129"/>
      <c r="S50" s="128">
        <f t="shared" si="2"/>
        <v>0</v>
      </c>
      <c r="T50" s="96">
        <f t="shared" si="1"/>
        <v>0</v>
      </c>
      <c r="U50" s="15"/>
      <c r="V50" s="120" t="e">
        <f t="shared" si="0"/>
        <v>#DIV/0!</v>
      </c>
    </row>
    <row r="51" spans="1:22" ht="14.45" hidden="1" customHeight="1" x14ac:dyDescent="0.25">
      <c r="A51" s="215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8"/>
      <c r="O51" s="29"/>
      <c r="P51" s="28"/>
      <c r="Q51" s="130"/>
      <c r="R51" s="130"/>
      <c r="S51" s="128">
        <f t="shared" si="2"/>
        <v>0</v>
      </c>
      <c r="T51" s="96">
        <f t="shared" si="1"/>
        <v>0</v>
      </c>
      <c r="U51" s="28"/>
      <c r="V51" s="120" t="e">
        <f t="shared" si="0"/>
        <v>#DIV/0!</v>
      </c>
    </row>
    <row r="52" spans="1:22" ht="14.45" hidden="1" customHeight="1" x14ac:dyDescent="0.25">
      <c r="A52" s="215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8"/>
      <c r="O52" s="29"/>
      <c r="P52" s="28"/>
      <c r="Q52" s="130"/>
      <c r="R52" s="130"/>
      <c r="S52" s="128">
        <f t="shared" si="2"/>
        <v>0</v>
      </c>
      <c r="T52" s="96">
        <f t="shared" si="1"/>
        <v>0</v>
      </c>
      <c r="U52" s="28"/>
      <c r="V52" s="120" t="e">
        <f t="shared" si="0"/>
        <v>#DIV/0!</v>
      </c>
    </row>
    <row r="53" spans="1:22" ht="14.45" hidden="1" customHeight="1" x14ac:dyDescent="0.25">
      <c r="A53" s="215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28"/>
      <c r="O53" s="29"/>
      <c r="P53" s="28"/>
      <c r="Q53" s="130"/>
      <c r="R53" s="130"/>
      <c r="S53" s="128">
        <f t="shared" si="2"/>
        <v>0</v>
      </c>
      <c r="T53" s="96">
        <f t="shared" si="1"/>
        <v>0</v>
      </c>
      <c r="U53" s="28"/>
      <c r="V53" s="120" t="e">
        <f t="shared" si="0"/>
        <v>#DIV/0!</v>
      </c>
    </row>
    <row r="54" spans="1:22" ht="14.45" hidden="1" customHeight="1" x14ac:dyDescent="0.25">
      <c r="A54" s="215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8"/>
      <c r="O54" s="29"/>
      <c r="P54" s="28"/>
      <c r="Q54" s="130"/>
      <c r="R54" s="130"/>
      <c r="S54" s="128">
        <f t="shared" si="2"/>
        <v>0</v>
      </c>
      <c r="T54" s="96">
        <f t="shared" si="1"/>
        <v>0</v>
      </c>
      <c r="U54" s="28"/>
      <c r="V54" s="120" t="e">
        <f t="shared" si="0"/>
        <v>#DIV/0!</v>
      </c>
    </row>
    <row r="55" spans="1:22" ht="14.45" hidden="1" customHeight="1" x14ac:dyDescent="0.25">
      <c r="A55" s="215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8"/>
      <c r="O55" s="29"/>
      <c r="P55" s="28"/>
      <c r="Q55" s="130"/>
      <c r="R55" s="130"/>
      <c r="S55" s="128">
        <f t="shared" si="2"/>
        <v>0</v>
      </c>
      <c r="T55" s="96">
        <f t="shared" si="1"/>
        <v>0</v>
      </c>
      <c r="U55" s="28"/>
      <c r="V55" s="120" t="e">
        <f t="shared" si="0"/>
        <v>#DIV/0!</v>
      </c>
    </row>
    <row r="56" spans="1:22" ht="39" customHeight="1" x14ac:dyDescent="0.25">
      <c r="A56" s="215"/>
      <c r="B56" s="184">
        <v>9</v>
      </c>
      <c r="C56" s="185" t="s">
        <v>32</v>
      </c>
      <c r="D56" s="185">
        <v>6</v>
      </c>
      <c r="E56" s="185"/>
      <c r="F56" s="185"/>
      <c r="G56" s="185">
        <v>1969</v>
      </c>
      <c r="H56" s="185" t="s">
        <v>31</v>
      </c>
      <c r="I56" s="185">
        <v>4</v>
      </c>
      <c r="J56" s="185">
        <v>3</v>
      </c>
      <c r="K56" s="185">
        <v>46</v>
      </c>
      <c r="L56" s="185">
        <v>2787.6</v>
      </c>
      <c r="M56" s="185">
        <v>1962.9</v>
      </c>
      <c r="N56" s="12" t="s">
        <v>54</v>
      </c>
      <c r="O56" s="120">
        <v>150</v>
      </c>
      <c r="P56" s="120" t="s">
        <v>23</v>
      </c>
      <c r="Q56" s="127">
        <v>285</v>
      </c>
      <c r="R56" s="127">
        <v>285</v>
      </c>
      <c r="S56" s="128">
        <f t="shared" si="2"/>
        <v>0</v>
      </c>
      <c r="T56" s="96">
        <f t="shared" si="1"/>
        <v>0</v>
      </c>
      <c r="U56" s="226" t="s">
        <v>24</v>
      </c>
      <c r="V56" s="120">
        <f t="shared" si="0"/>
        <v>1.9</v>
      </c>
    </row>
    <row r="57" spans="1:22" ht="38.25" x14ac:dyDescent="0.25">
      <c r="A57" s="215"/>
      <c r="B57" s="184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2" t="s">
        <v>56</v>
      </c>
      <c r="O57" s="120">
        <v>310</v>
      </c>
      <c r="P57" s="120" t="s">
        <v>23</v>
      </c>
      <c r="Q57" s="127">
        <v>589</v>
      </c>
      <c r="R57" s="127">
        <v>589</v>
      </c>
      <c r="S57" s="128">
        <f t="shared" si="2"/>
        <v>0</v>
      </c>
      <c r="T57" s="96">
        <f t="shared" si="1"/>
        <v>0</v>
      </c>
      <c r="U57" s="226"/>
      <c r="V57" s="120">
        <f t="shared" si="0"/>
        <v>1.9</v>
      </c>
    </row>
    <row r="58" spans="1:22" ht="38.25" x14ac:dyDescent="0.25">
      <c r="A58" s="215"/>
      <c r="B58" s="184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2" t="s">
        <v>55</v>
      </c>
      <c r="O58" s="13">
        <v>480</v>
      </c>
      <c r="P58" s="120" t="s">
        <v>23</v>
      </c>
      <c r="Q58" s="127">
        <v>1075.2</v>
      </c>
      <c r="R58" s="127">
        <v>1075.2</v>
      </c>
      <c r="S58" s="128">
        <f t="shared" si="2"/>
        <v>0</v>
      </c>
      <c r="T58" s="96">
        <f t="shared" si="1"/>
        <v>0</v>
      </c>
      <c r="U58" s="226"/>
      <c r="V58" s="120">
        <f t="shared" si="0"/>
        <v>2.2400000000000002</v>
      </c>
    </row>
    <row r="59" spans="1:22" ht="38.25" x14ac:dyDescent="0.25">
      <c r="A59" s="215"/>
      <c r="B59" s="184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1" t="s">
        <v>39</v>
      </c>
      <c r="O59" s="13">
        <v>160</v>
      </c>
      <c r="P59" s="120" t="s">
        <v>23</v>
      </c>
      <c r="Q59" s="127">
        <v>480</v>
      </c>
      <c r="R59" s="127">
        <v>480</v>
      </c>
      <c r="S59" s="128">
        <f t="shared" si="2"/>
        <v>0</v>
      </c>
      <c r="T59" s="96">
        <f t="shared" si="1"/>
        <v>0</v>
      </c>
      <c r="U59" s="226"/>
      <c r="V59" s="12">
        <f t="shared" si="0"/>
        <v>3</v>
      </c>
    </row>
    <row r="60" spans="1:22" x14ac:dyDescent="0.25">
      <c r="A60" s="2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20" t="s">
        <v>26</v>
      </c>
      <c r="O60" s="125">
        <v>4</v>
      </c>
      <c r="P60" s="120" t="s">
        <v>27</v>
      </c>
      <c r="Q60" s="127">
        <f>R60+S60</f>
        <v>1000</v>
      </c>
      <c r="R60" s="127">
        <v>975</v>
      </c>
      <c r="S60" s="128">
        <v>25</v>
      </c>
      <c r="T60" s="96">
        <f t="shared" si="1"/>
        <v>0</v>
      </c>
      <c r="U60" s="226"/>
      <c r="V60" s="12">
        <f t="shared" si="0"/>
        <v>250</v>
      </c>
    </row>
    <row r="61" spans="1:22" ht="33.6" customHeight="1" x14ac:dyDescent="0.25">
      <c r="A61" s="215"/>
      <c r="B61" s="122">
        <v>10</v>
      </c>
      <c r="C61" s="121" t="s">
        <v>21</v>
      </c>
      <c r="D61" s="121">
        <v>3</v>
      </c>
      <c r="E61" s="121"/>
      <c r="F61" s="121"/>
      <c r="G61" s="121">
        <v>1985</v>
      </c>
      <c r="H61" s="121" t="s">
        <v>22</v>
      </c>
      <c r="I61" s="121">
        <v>5</v>
      </c>
      <c r="J61" s="121">
        <v>5</v>
      </c>
      <c r="K61" s="121">
        <v>75</v>
      </c>
      <c r="L61" s="121">
        <v>4051</v>
      </c>
      <c r="M61" s="121">
        <v>3508</v>
      </c>
      <c r="N61" s="124" t="s">
        <v>64</v>
      </c>
      <c r="O61" s="124">
        <v>941</v>
      </c>
      <c r="P61" s="124" t="s">
        <v>25</v>
      </c>
      <c r="Q61" s="134">
        <v>941</v>
      </c>
      <c r="R61" s="134">
        <v>941</v>
      </c>
      <c r="S61" s="135">
        <f t="shared" si="2"/>
        <v>0</v>
      </c>
      <c r="T61" s="96">
        <f t="shared" si="1"/>
        <v>0</v>
      </c>
      <c r="U61" s="104" t="s">
        <v>24</v>
      </c>
      <c r="V61" s="120">
        <f t="shared" si="0"/>
        <v>1</v>
      </c>
    </row>
    <row r="62" spans="1:22" ht="33.6" customHeight="1" x14ac:dyDescent="0.25">
      <c r="A62" s="215"/>
      <c r="B62" s="167">
        <v>11</v>
      </c>
      <c r="C62" s="179" t="s">
        <v>33</v>
      </c>
      <c r="D62" s="179">
        <v>6</v>
      </c>
      <c r="E62" s="179"/>
      <c r="F62" s="179"/>
      <c r="G62" s="179">
        <v>1957</v>
      </c>
      <c r="H62" s="179" t="s">
        <v>31</v>
      </c>
      <c r="I62" s="179">
        <v>3</v>
      </c>
      <c r="J62" s="179">
        <v>3</v>
      </c>
      <c r="K62" s="179">
        <v>23</v>
      </c>
      <c r="L62" s="179">
        <v>2520.5</v>
      </c>
      <c r="M62" s="179">
        <v>1808.8</v>
      </c>
      <c r="N62" s="124" t="s">
        <v>75</v>
      </c>
      <c r="O62" s="124">
        <v>889</v>
      </c>
      <c r="P62" s="124" t="s">
        <v>25</v>
      </c>
      <c r="Q62" s="134">
        <v>1066.8</v>
      </c>
      <c r="R62" s="134">
        <v>1066.8</v>
      </c>
      <c r="S62" s="135">
        <v>0</v>
      </c>
      <c r="T62" s="96">
        <f t="shared" si="1"/>
        <v>0</v>
      </c>
      <c r="U62" s="224" t="s">
        <v>24</v>
      </c>
      <c r="V62" s="120">
        <f t="shared" si="0"/>
        <v>1.2</v>
      </c>
    </row>
    <row r="63" spans="1:22" ht="28.15" customHeight="1" x14ac:dyDescent="0.25">
      <c r="A63" s="215"/>
      <c r="B63" s="169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24" t="s">
        <v>74</v>
      </c>
      <c r="O63" s="126">
        <v>889</v>
      </c>
      <c r="P63" s="126" t="s">
        <v>25</v>
      </c>
      <c r="Q63" s="134">
        <v>773.43</v>
      </c>
      <c r="R63" s="134">
        <v>754.09</v>
      </c>
      <c r="S63" s="135">
        <v>19.34</v>
      </c>
      <c r="T63" s="96">
        <f t="shared" si="1"/>
        <v>-8.1712414612411521E-14</v>
      </c>
      <c r="U63" s="225"/>
      <c r="V63" s="120">
        <f t="shared" si="0"/>
        <v>0.87</v>
      </c>
    </row>
    <row r="64" spans="1:22" ht="27.6" hidden="1" customHeight="1" x14ac:dyDescent="0.25">
      <c r="A64" s="215"/>
      <c r="B64" s="228">
        <v>12</v>
      </c>
      <c r="C64" s="167" t="s">
        <v>49</v>
      </c>
      <c r="D64" s="167">
        <v>5</v>
      </c>
      <c r="E64" s="167"/>
      <c r="F64" s="167"/>
      <c r="G64" s="167">
        <v>1970</v>
      </c>
      <c r="H64" s="167" t="s">
        <v>31</v>
      </c>
      <c r="I64" s="167">
        <v>5</v>
      </c>
      <c r="J64" s="167">
        <v>4</v>
      </c>
      <c r="K64" s="167">
        <v>60</v>
      </c>
      <c r="L64" s="167">
        <v>2747.4</v>
      </c>
      <c r="M64" s="167">
        <v>2465</v>
      </c>
      <c r="N64" s="12"/>
      <c r="O64" s="120"/>
      <c r="P64" s="120"/>
      <c r="Q64" s="127"/>
      <c r="R64" s="127"/>
      <c r="S64" s="128">
        <f t="shared" si="2"/>
        <v>0</v>
      </c>
      <c r="T64" s="96">
        <f t="shared" si="1"/>
        <v>0</v>
      </c>
      <c r="U64" s="224" t="s">
        <v>24</v>
      </c>
      <c r="V64" s="120" t="e">
        <f t="shared" si="0"/>
        <v>#DIV/0!</v>
      </c>
    </row>
    <row r="65" spans="1:22" ht="29.45" customHeight="1" x14ac:dyDescent="0.25">
      <c r="A65" s="215"/>
      <c r="B65" s="229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2" t="s">
        <v>43</v>
      </c>
      <c r="O65" s="120">
        <v>360</v>
      </c>
      <c r="P65" s="120" t="s">
        <v>23</v>
      </c>
      <c r="Q65" s="127">
        <v>684</v>
      </c>
      <c r="R65" s="127">
        <v>684</v>
      </c>
      <c r="S65" s="128">
        <f t="shared" si="2"/>
        <v>0</v>
      </c>
      <c r="T65" s="96">
        <f t="shared" si="1"/>
        <v>0</v>
      </c>
      <c r="U65" s="227"/>
      <c r="V65" s="120">
        <f t="shared" si="0"/>
        <v>1.9</v>
      </c>
    </row>
    <row r="66" spans="1:22" ht="25.5" x14ac:dyDescent="0.25">
      <c r="A66" s="215"/>
      <c r="B66" s="229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2" t="s">
        <v>59</v>
      </c>
      <c r="O66" s="13">
        <v>600</v>
      </c>
      <c r="P66" s="120" t="s">
        <v>23</v>
      </c>
      <c r="Q66" s="127">
        <v>1344</v>
      </c>
      <c r="R66" s="127">
        <v>1344</v>
      </c>
      <c r="S66" s="128">
        <f t="shared" si="2"/>
        <v>0</v>
      </c>
      <c r="T66" s="96">
        <f t="shared" si="1"/>
        <v>0</v>
      </c>
      <c r="U66" s="227"/>
      <c r="V66" s="120">
        <f t="shared" si="0"/>
        <v>2.2400000000000002</v>
      </c>
    </row>
    <row r="67" spans="1:22" ht="38.25" x14ac:dyDescent="0.25">
      <c r="A67" s="215"/>
      <c r="B67" s="229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1" t="s">
        <v>39</v>
      </c>
      <c r="O67" s="13">
        <v>200</v>
      </c>
      <c r="P67" s="120" t="s">
        <v>23</v>
      </c>
      <c r="Q67" s="127">
        <v>600</v>
      </c>
      <c r="R67" s="127">
        <v>600</v>
      </c>
      <c r="S67" s="128">
        <f t="shared" si="2"/>
        <v>0</v>
      </c>
      <c r="T67" s="96">
        <f t="shared" si="1"/>
        <v>0</v>
      </c>
      <c r="U67" s="227"/>
      <c r="V67" s="12">
        <f t="shared" si="0"/>
        <v>3</v>
      </c>
    </row>
    <row r="68" spans="1:22" x14ac:dyDescent="0.25">
      <c r="A68" s="215"/>
      <c r="B68" s="230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20" t="s">
        <v>26</v>
      </c>
      <c r="O68" s="125">
        <v>4</v>
      </c>
      <c r="P68" s="120" t="s">
        <v>27</v>
      </c>
      <c r="Q68" s="127">
        <f>R68+S68</f>
        <v>1000</v>
      </c>
      <c r="R68" s="127">
        <v>975</v>
      </c>
      <c r="S68" s="128">
        <v>25</v>
      </c>
      <c r="T68" s="96">
        <f t="shared" si="1"/>
        <v>0</v>
      </c>
      <c r="U68" s="225"/>
      <c r="V68" s="12">
        <f t="shared" si="0"/>
        <v>250</v>
      </c>
    </row>
    <row r="69" spans="1:22" ht="25.5" x14ac:dyDescent="0.25">
      <c r="A69" s="215"/>
      <c r="B69" s="167">
        <v>13</v>
      </c>
      <c r="C69" s="173" t="s">
        <v>29</v>
      </c>
      <c r="D69" s="177" t="s">
        <v>51</v>
      </c>
      <c r="E69" s="179"/>
      <c r="F69" s="179"/>
      <c r="G69" s="173">
        <v>1962</v>
      </c>
      <c r="H69" s="173" t="s">
        <v>31</v>
      </c>
      <c r="I69" s="173">
        <v>4</v>
      </c>
      <c r="J69" s="173">
        <v>3</v>
      </c>
      <c r="K69" s="173">
        <v>48</v>
      </c>
      <c r="L69" s="173">
        <v>2494.1</v>
      </c>
      <c r="M69" s="173">
        <v>2062.6</v>
      </c>
      <c r="N69" s="124" t="s">
        <v>75</v>
      </c>
      <c r="O69" s="45">
        <v>975</v>
      </c>
      <c r="P69" s="124" t="s">
        <v>25</v>
      </c>
      <c r="Q69" s="134">
        <v>1170</v>
      </c>
      <c r="R69" s="134">
        <v>1170</v>
      </c>
      <c r="S69" s="135">
        <v>0</v>
      </c>
      <c r="T69" s="96">
        <f t="shared" si="1"/>
        <v>0</v>
      </c>
      <c r="U69" s="224" t="s">
        <v>24</v>
      </c>
      <c r="V69" s="120">
        <f t="shared" si="0"/>
        <v>1.2</v>
      </c>
    </row>
    <row r="70" spans="1:22" ht="30" customHeight="1" x14ac:dyDescent="0.25">
      <c r="A70" s="215"/>
      <c r="B70" s="169"/>
      <c r="C70" s="174"/>
      <c r="D70" s="178"/>
      <c r="E70" s="180"/>
      <c r="F70" s="180"/>
      <c r="G70" s="174"/>
      <c r="H70" s="174"/>
      <c r="I70" s="174"/>
      <c r="J70" s="174"/>
      <c r="K70" s="174"/>
      <c r="L70" s="174"/>
      <c r="M70" s="174"/>
      <c r="N70" s="124" t="s">
        <v>74</v>
      </c>
      <c r="O70" s="34">
        <v>975</v>
      </c>
      <c r="P70" s="124" t="s">
        <v>34</v>
      </c>
      <c r="Q70" s="134">
        <v>848.25</v>
      </c>
      <c r="R70" s="134">
        <v>827.04</v>
      </c>
      <c r="S70" s="135">
        <v>21.21</v>
      </c>
      <c r="T70" s="96">
        <f t="shared" si="1"/>
        <v>3.5527136788005009E-14</v>
      </c>
      <c r="U70" s="225"/>
      <c r="V70" s="120">
        <f t="shared" si="0"/>
        <v>0.87</v>
      </c>
    </row>
    <row r="71" spans="1:22" hidden="1" x14ac:dyDescent="0.25">
      <c r="A71" s="215"/>
      <c r="B71" s="228">
        <v>14</v>
      </c>
      <c r="C71" s="170" t="s">
        <v>21</v>
      </c>
      <c r="D71" s="175" t="s">
        <v>52</v>
      </c>
      <c r="E71" s="170"/>
      <c r="F71" s="170"/>
      <c r="G71" s="170">
        <v>1985</v>
      </c>
      <c r="H71" s="170" t="s">
        <v>22</v>
      </c>
      <c r="I71" s="170">
        <v>5</v>
      </c>
      <c r="J71" s="170">
        <v>5</v>
      </c>
      <c r="K71" s="170">
        <v>75</v>
      </c>
      <c r="L71" s="170">
        <v>4200</v>
      </c>
      <c r="M71" s="170">
        <v>3595.9</v>
      </c>
      <c r="N71" s="120" t="s">
        <v>28</v>
      </c>
      <c r="O71" s="13" t="s">
        <v>28</v>
      </c>
      <c r="P71" s="120" t="s">
        <v>28</v>
      </c>
      <c r="Q71" s="127" t="s">
        <v>28</v>
      </c>
      <c r="R71" s="127" t="s">
        <v>28</v>
      </c>
      <c r="S71" s="128" t="s">
        <v>28</v>
      </c>
      <c r="T71" s="96" t="e">
        <f t="shared" si="1"/>
        <v>#VALUE!</v>
      </c>
      <c r="U71" s="104" t="s">
        <v>28</v>
      </c>
      <c r="V71" s="120" t="e">
        <f t="shared" si="0"/>
        <v>#VALUE!</v>
      </c>
    </row>
    <row r="72" spans="1:22" ht="27.75" customHeight="1" x14ac:dyDescent="0.25">
      <c r="A72" s="215"/>
      <c r="B72" s="229"/>
      <c r="C72" s="171"/>
      <c r="D72" s="183"/>
      <c r="E72" s="171"/>
      <c r="F72" s="171"/>
      <c r="G72" s="171"/>
      <c r="H72" s="171"/>
      <c r="I72" s="171"/>
      <c r="J72" s="171"/>
      <c r="K72" s="171"/>
      <c r="L72" s="171"/>
      <c r="M72" s="171"/>
      <c r="N72" s="12" t="s">
        <v>42</v>
      </c>
      <c r="O72" s="13">
        <v>120</v>
      </c>
      <c r="P72" s="120" t="s">
        <v>23</v>
      </c>
      <c r="Q72" s="127">
        <v>228</v>
      </c>
      <c r="R72" s="127">
        <v>228</v>
      </c>
      <c r="S72" s="128">
        <f t="shared" si="2"/>
        <v>0</v>
      </c>
      <c r="T72" s="96">
        <f t="shared" si="1"/>
        <v>0</v>
      </c>
      <c r="U72" s="224" t="s">
        <v>24</v>
      </c>
      <c r="V72" s="120">
        <f t="shared" si="0"/>
        <v>1.9</v>
      </c>
    </row>
    <row r="73" spans="1:22" ht="29.25" customHeight="1" x14ac:dyDescent="0.25">
      <c r="A73" s="215"/>
      <c r="B73" s="229"/>
      <c r="C73" s="171"/>
      <c r="D73" s="183"/>
      <c r="E73" s="171"/>
      <c r="F73" s="171"/>
      <c r="G73" s="171"/>
      <c r="H73" s="171"/>
      <c r="I73" s="171"/>
      <c r="J73" s="171"/>
      <c r="K73" s="171"/>
      <c r="L73" s="171"/>
      <c r="M73" s="171"/>
      <c r="N73" s="12" t="s">
        <v>43</v>
      </c>
      <c r="O73" s="13">
        <v>195</v>
      </c>
      <c r="P73" s="120" t="s">
        <v>23</v>
      </c>
      <c r="Q73" s="127">
        <v>370.5</v>
      </c>
      <c r="R73" s="127">
        <v>370.5</v>
      </c>
      <c r="S73" s="128">
        <f t="shared" si="2"/>
        <v>0</v>
      </c>
      <c r="T73" s="96">
        <f t="shared" si="1"/>
        <v>0</v>
      </c>
      <c r="U73" s="227"/>
      <c r="V73" s="120">
        <f t="shared" si="0"/>
        <v>1.9</v>
      </c>
    </row>
    <row r="74" spans="1:22" ht="38.450000000000003" customHeight="1" x14ac:dyDescent="0.25">
      <c r="A74" s="215"/>
      <c r="B74" s="229"/>
      <c r="C74" s="171"/>
      <c r="D74" s="183"/>
      <c r="E74" s="171"/>
      <c r="F74" s="171"/>
      <c r="G74" s="171"/>
      <c r="H74" s="171"/>
      <c r="I74" s="171"/>
      <c r="J74" s="171"/>
      <c r="K74" s="171"/>
      <c r="L74" s="171"/>
      <c r="M74" s="171"/>
      <c r="N74" s="12" t="s">
        <v>63</v>
      </c>
      <c r="O74" s="13">
        <v>330</v>
      </c>
      <c r="P74" s="120" t="s">
        <v>23</v>
      </c>
      <c r="Q74" s="127">
        <v>739.2</v>
      </c>
      <c r="R74" s="127">
        <v>739.2</v>
      </c>
      <c r="S74" s="128">
        <f t="shared" si="2"/>
        <v>0</v>
      </c>
      <c r="T74" s="96">
        <f t="shared" si="1"/>
        <v>0</v>
      </c>
      <c r="U74" s="227"/>
      <c r="V74" s="120">
        <f t="shared" si="0"/>
        <v>2.2400000000000002</v>
      </c>
    </row>
    <row r="75" spans="1:22" ht="39.6" customHeight="1" x14ac:dyDescent="0.25">
      <c r="A75" s="215"/>
      <c r="B75" s="229"/>
      <c r="C75" s="171"/>
      <c r="D75" s="183"/>
      <c r="E75" s="171"/>
      <c r="F75" s="171"/>
      <c r="G75" s="171"/>
      <c r="H75" s="171"/>
      <c r="I75" s="171"/>
      <c r="J75" s="171"/>
      <c r="K75" s="171"/>
      <c r="L75" s="171"/>
      <c r="M75" s="171"/>
      <c r="N75" s="11" t="s">
        <v>39</v>
      </c>
      <c r="O75" s="13">
        <v>80</v>
      </c>
      <c r="P75" s="120" t="s">
        <v>23</v>
      </c>
      <c r="Q75" s="127">
        <v>240</v>
      </c>
      <c r="R75" s="127">
        <v>240</v>
      </c>
      <c r="S75" s="128">
        <f t="shared" si="2"/>
        <v>0</v>
      </c>
      <c r="T75" s="96">
        <f t="shared" si="1"/>
        <v>0</v>
      </c>
      <c r="U75" s="227"/>
      <c r="V75" s="12">
        <f t="shared" si="0"/>
        <v>3</v>
      </c>
    </row>
    <row r="76" spans="1:22" x14ac:dyDescent="0.25">
      <c r="A76" s="215"/>
      <c r="B76" s="230"/>
      <c r="C76" s="172"/>
      <c r="D76" s="176"/>
      <c r="E76" s="172"/>
      <c r="F76" s="172"/>
      <c r="G76" s="172"/>
      <c r="H76" s="172"/>
      <c r="I76" s="172"/>
      <c r="J76" s="172"/>
      <c r="K76" s="172"/>
      <c r="L76" s="172"/>
      <c r="M76" s="172"/>
      <c r="N76" s="120" t="s">
        <v>26</v>
      </c>
      <c r="O76" s="125">
        <v>4</v>
      </c>
      <c r="P76" s="120" t="s">
        <v>27</v>
      </c>
      <c r="Q76" s="127">
        <f>R76+S76</f>
        <v>1000</v>
      </c>
      <c r="R76" s="127">
        <v>975</v>
      </c>
      <c r="S76" s="128">
        <v>25</v>
      </c>
      <c r="T76" s="96">
        <f t="shared" si="1"/>
        <v>0</v>
      </c>
      <c r="U76" s="225"/>
      <c r="V76" s="12">
        <f t="shared" si="0"/>
        <v>250</v>
      </c>
    </row>
    <row r="77" spans="1:22" ht="25.5" x14ac:dyDescent="0.25">
      <c r="A77" s="215"/>
      <c r="B77" s="167">
        <v>15</v>
      </c>
      <c r="C77" s="173" t="s">
        <v>30</v>
      </c>
      <c r="D77" s="175" t="s">
        <v>60</v>
      </c>
      <c r="E77" s="170"/>
      <c r="F77" s="170"/>
      <c r="G77" s="170">
        <v>1952</v>
      </c>
      <c r="H77" s="170" t="s">
        <v>50</v>
      </c>
      <c r="I77" s="170">
        <v>2</v>
      </c>
      <c r="J77" s="170">
        <v>2</v>
      </c>
      <c r="K77" s="170">
        <v>12</v>
      </c>
      <c r="L77" s="170">
        <v>1006.2</v>
      </c>
      <c r="M77" s="170">
        <v>610.5</v>
      </c>
      <c r="N77" s="31" t="s">
        <v>75</v>
      </c>
      <c r="O77" s="45">
        <v>628</v>
      </c>
      <c r="P77" s="124" t="s">
        <v>25</v>
      </c>
      <c r="Q77" s="134">
        <v>753.6</v>
      </c>
      <c r="R77" s="134">
        <v>753.6</v>
      </c>
      <c r="S77" s="135">
        <v>0</v>
      </c>
      <c r="T77" s="96">
        <f t="shared" si="1"/>
        <v>0</v>
      </c>
      <c r="U77" s="224" t="s">
        <v>24</v>
      </c>
      <c r="V77" s="120">
        <f t="shared" si="0"/>
        <v>1.2</v>
      </c>
    </row>
    <row r="78" spans="1:22" x14ac:dyDescent="0.25">
      <c r="A78" s="215"/>
      <c r="B78" s="169"/>
      <c r="C78" s="174"/>
      <c r="D78" s="176"/>
      <c r="E78" s="172"/>
      <c r="F78" s="172"/>
      <c r="G78" s="172"/>
      <c r="H78" s="172"/>
      <c r="I78" s="172"/>
      <c r="J78" s="172"/>
      <c r="K78" s="172"/>
      <c r="L78" s="172"/>
      <c r="M78" s="172"/>
      <c r="N78" s="124" t="s">
        <v>74</v>
      </c>
      <c r="O78" s="45">
        <v>628</v>
      </c>
      <c r="P78" s="124" t="s">
        <v>34</v>
      </c>
      <c r="Q78" s="134">
        <v>546.36</v>
      </c>
      <c r="R78" s="134">
        <v>532.70000000000005</v>
      </c>
      <c r="S78" s="135">
        <v>13.66</v>
      </c>
      <c r="T78" s="96">
        <f t="shared" si="1"/>
        <v>-3.1974423109204508E-14</v>
      </c>
      <c r="U78" s="225"/>
      <c r="V78" s="120">
        <f t="shared" si="0"/>
        <v>0.87</v>
      </c>
    </row>
    <row r="79" spans="1:22" ht="25.5" x14ac:dyDescent="0.25">
      <c r="A79" s="215"/>
      <c r="B79" s="167">
        <v>16</v>
      </c>
      <c r="C79" s="173" t="s">
        <v>30</v>
      </c>
      <c r="D79" s="175" t="s">
        <v>61</v>
      </c>
      <c r="E79" s="170"/>
      <c r="F79" s="170"/>
      <c r="G79" s="170">
        <v>1951</v>
      </c>
      <c r="H79" s="170" t="s">
        <v>50</v>
      </c>
      <c r="I79" s="170">
        <v>2</v>
      </c>
      <c r="J79" s="170">
        <v>2</v>
      </c>
      <c r="K79" s="170">
        <v>16</v>
      </c>
      <c r="L79" s="170">
        <v>970</v>
      </c>
      <c r="M79" s="170">
        <v>674</v>
      </c>
      <c r="N79" s="31" t="s">
        <v>75</v>
      </c>
      <c r="O79" s="45">
        <v>705</v>
      </c>
      <c r="P79" s="124" t="s">
        <v>34</v>
      </c>
      <c r="Q79" s="134">
        <v>846</v>
      </c>
      <c r="R79" s="134">
        <v>846</v>
      </c>
      <c r="S79" s="135">
        <v>0</v>
      </c>
      <c r="T79" s="96">
        <f t="shared" si="1"/>
        <v>0</v>
      </c>
      <c r="U79" s="224" t="s">
        <v>24</v>
      </c>
      <c r="V79" s="120">
        <f t="shared" si="0"/>
        <v>1.2</v>
      </c>
    </row>
    <row r="80" spans="1:22" x14ac:dyDescent="0.25">
      <c r="A80" s="215"/>
      <c r="B80" s="169"/>
      <c r="C80" s="174"/>
      <c r="D80" s="176"/>
      <c r="E80" s="172"/>
      <c r="F80" s="172"/>
      <c r="G80" s="172"/>
      <c r="H80" s="172"/>
      <c r="I80" s="172"/>
      <c r="J80" s="172"/>
      <c r="K80" s="172"/>
      <c r="L80" s="172"/>
      <c r="M80" s="172"/>
      <c r="N80" s="124" t="s">
        <v>74</v>
      </c>
      <c r="O80" s="45">
        <v>705</v>
      </c>
      <c r="P80" s="124" t="s">
        <v>25</v>
      </c>
      <c r="Q80" s="134">
        <v>613.35</v>
      </c>
      <c r="R80" s="134">
        <v>598.02</v>
      </c>
      <c r="S80" s="135">
        <v>15.33</v>
      </c>
      <c r="T80" s="96">
        <f t="shared" si="1"/>
        <v>4.0856207306205761E-14</v>
      </c>
      <c r="U80" s="225"/>
      <c r="V80" s="120">
        <f t="shared" si="0"/>
        <v>0.87</v>
      </c>
    </row>
    <row r="81" spans="1:22" ht="25.5" x14ac:dyDescent="0.25">
      <c r="A81" s="215"/>
      <c r="B81" s="108">
        <v>17</v>
      </c>
      <c r="C81" s="123" t="s">
        <v>76</v>
      </c>
      <c r="D81" s="123">
        <v>7</v>
      </c>
      <c r="E81" s="123"/>
      <c r="F81" s="123"/>
      <c r="G81" s="123">
        <v>1994</v>
      </c>
      <c r="H81" s="123" t="s">
        <v>22</v>
      </c>
      <c r="I81" s="123">
        <v>4</v>
      </c>
      <c r="J81" s="123">
        <v>9</v>
      </c>
      <c r="K81" s="123">
        <v>140</v>
      </c>
      <c r="L81" s="123">
        <v>8790</v>
      </c>
      <c r="M81" s="123">
        <v>7217.2</v>
      </c>
      <c r="N81" s="124" t="s">
        <v>64</v>
      </c>
      <c r="O81" s="34">
        <v>1172</v>
      </c>
      <c r="P81" s="124" t="s">
        <v>34</v>
      </c>
      <c r="Q81" s="134">
        <v>1172</v>
      </c>
      <c r="R81" s="134">
        <v>1172</v>
      </c>
      <c r="S81" s="135">
        <v>0</v>
      </c>
      <c r="T81" s="136">
        <f t="shared" si="1"/>
        <v>0</v>
      </c>
      <c r="U81" s="137" t="s">
        <v>24</v>
      </c>
      <c r="V81" s="33">
        <f t="shared" si="0"/>
        <v>1</v>
      </c>
    </row>
    <row r="82" spans="1:22" ht="25.5" x14ac:dyDescent="0.25">
      <c r="A82" s="215"/>
      <c r="B82" s="108">
        <v>18</v>
      </c>
      <c r="C82" s="123" t="s">
        <v>45</v>
      </c>
      <c r="D82" s="123">
        <v>14</v>
      </c>
      <c r="E82" s="123"/>
      <c r="F82" s="123"/>
      <c r="G82" s="123">
        <v>1959</v>
      </c>
      <c r="H82" s="123" t="s">
        <v>31</v>
      </c>
      <c r="I82" s="123">
        <v>5</v>
      </c>
      <c r="J82" s="123">
        <v>1</v>
      </c>
      <c r="K82" s="123">
        <v>38</v>
      </c>
      <c r="L82" s="123">
        <v>1325.6</v>
      </c>
      <c r="M82" s="123">
        <v>1325.6</v>
      </c>
      <c r="N82" s="124" t="s">
        <v>64</v>
      </c>
      <c r="O82" s="34">
        <v>397</v>
      </c>
      <c r="P82" s="124" t="s">
        <v>34</v>
      </c>
      <c r="Q82" s="134">
        <v>399.48</v>
      </c>
      <c r="R82" s="134">
        <v>399.48</v>
      </c>
      <c r="S82" s="135">
        <v>0</v>
      </c>
      <c r="T82" s="96">
        <f t="shared" si="1"/>
        <v>0</v>
      </c>
      <c r="U82" s="104" t="s">
        <v>24</v>
      </c>
      <c r="V82" s="12">
        <f t="shared" si="0"/>
        <v>1.0062468513853904</v>
      </c>
    </row>
    <row r="83" spans="1:22" ht="30.75" customHeight="1" x14ac:dyDescent="0.25">
      <c r="A83" s="215"/>
      <c r="B83" s="108"/>
      <c r="C83" s="106" t="s">
        <v>36</v>
      </c>
      <c r="D83" s="106"/>
      <c r="E83" s="106"/>
      <c r="F83" s="106"/>
      <c r="G83" s="106"/>
      <c r="H83" s="106"/>
      <c r="I83" s="106"/>
      <c r="J83" s="106"/>
      <c r="K83" s="106"/>
      <c r="L83" s="40">
        <f>L20+L22+L24+L25+L26+L31+L36+L41+L56+L61+L62+L64+L69+L71+L77+L79+L81+L82</f>
        <v>53868.999999999993</v>
      </c>
      <c r="M83" s="40">
        <f>M20+M22+M24+M25+M26+M31+M36+M41+M56+M61+M62+M64+M69+M71+M77+M79+M81+M82</f>
        <v>43743.799999999996</v>
      </c>
      <c r="N83" s="106"/>
      <c r="O83" s="106"/>
      <c r="P83" s="106"/>
      <c r="Q83" s="127">
        <f>Q20+Q21+Q22+Q23+Q24+Q25+Q26+Q27+Q28+Q29+Q30+Q31+Q32+Q33+Q34+Q35+Q36+Q37+Q38+Q39+Q40+Q41+Q42+Q43+Q44+Q45+Q56+Q57+Q58+Q59+Q60+Q61+Q62+Q63+Q65+Q66+Q67+Q68+Q69+Q70+Q72+Q73+Q74+Q75+Q76+Q77+Q78+Q79+Q80+Q81+Q82</f>
        <v>37200.000000000007</v>
      </c>
      <c r="R83" s="127">
        <f>R20+R21+R22+R23+R24+R25+R26+R27+R28+R29+R30+R31+R32+R33+R34+R35+R36+R37+R38+R39+R40+R41+R42+R43+R44+R45+R56+R57+R58+R59+R60+R61+R62+R63+R65+R66+R67+R68+R69+R70+R72+R73+R74+R75+R76+R77+R78+R79+R80+R81+R82</f>
        <v>36913.61</v>
      </c>
      <c r="S83" s="127">
        <f>S20+S21+S22+S23+S24+S25+S26+S27+S28+S29+S30+S31+S32+S33+S34+S35+S36+S37+S38+S39+S40+S41+S42+S43+S44+S45+S56+S57+S58+S59+S60+S61+S62+S63+S65+S66+S67+S68+S69+S70+S72+S73+S74+S75+S76+S77+S78+S79+S80+S81+S82</f>
        <v>286.39</v>
      </c>
      <c r="T83" s="96">
        <f t="shared" si="1"/>
        <v>6.7075234255753458E-12</v>
      </c>
      <c r="U83" s="91"/>
      <c r="V83" s="103"/>
    </row>
    <row r="84" spans="1:22" ht="30.6" hidden="1" customHeight="1" x14ac:dyDescent="0.25">
      <c r="A84" s="215"/>
      <c r="B84" s="14"/>
      <c r="C84" s="18"/>
      <c r="D84" s="18"/>
      <c r="E84" s="18"/>
      <c r="F84" s="18"/>
      <c r="G84" s="18"/>
      <c r="H84" s="18"/>
      <c r="I84" s="18"/>
      <c r="J84" s="18"/>
      <c r="K84" s="18"/>
      <c r="L84" s="17" t="e">
        <f>L24+L25+#REF!+L26+L28+L32+#REF!+L37+L46+#REF!+L57+#REF!+L64+L65+L71+L72+#REF!+#REF!+#REF!+L83</f>
        <v>#REF!</v>
      </c>
      <c r="M84" s="19"/>
      <c r="N84" s="18"/>
      <c r="O84" s="18"/>
      <c r="P84" s="18"/>
      <c r="Q84" s="131"/>
      <c r="R84" s="132"/>
      <c r="S84" s="132"/>
      <c r="T84" s="20"/>
      <c r="U84" s="21"/>
      <c r="V84" s="9"/>
    </row>
    <row r="85" spans="1:22" x14ac:dyDescent="0.25">
      <c r="A85" s="215"/>
      <c r="B85" s="38"/>
      <c r="C85" s="22"/>
      <c r="D85" s="22"/>
      <c r="E85" s="22"/>
      <c r="F85" s="22"/>
      <c r="G85" s="22"/>
      <c r="H85" s="22"/>
      <c r="I85" s="22"/>
      <c r="J85" s="22"/>
      <c r="K85" s="22"/>
      <c r="L85" s="17" t="s">
        <v>28</v>
      </c>
      <c r="M85" s="22"/>
      <c r="N85" s="22"/>
      <c r="O85" s="23"/>
      <c r="P85" s="23"/>
      <c r="Q85" s="133"/>
      <c r="R85" s="133"/>
      <c r="S85" s="133"/>
      <c r="T85" s="97"/>
      <c r="U85" s="92"/>
      <c r="V85" s="22"/>
    </row>
    <row r="86" spans="1:22" ht="21" hidden="1" customHeight="1" x14ac:dyDescent="0.25">
      <c r="A86" s="215"/>
      <c r="B86" s="39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30"/>
    </row>
    <row r="87" spans="1:22" ht="14.45" hidden="1" customHeight="1" x14ac:dyDescent="0.25">
      <c r="A87" s="216"/>
      <c r="B87" s="39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</row>
    <row r="88" spans="1:22" x14ac:dyDescent="0.25">
      <c r="A88" s="10"/>
      <c r="B88" s="10"/>
      <c r="C88" s="26"/>
      <c r="D88" s="26"/>
      <c r="E88" s="26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105"/>
    </row>
    <row r="89" spans="1:22" x14ac:dyDescent="0.25">
      <c r="A89" s="10"/>
      <c r="B89" s="10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2" ht="13.9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 t="s">
        <v>28</v>
      </c>
      <c r="M90" s="10"/>
      <c r="N90" s="10"/>
      <c r="O90" s="10"/>
      <c r="P90" s="10"/>
      <c r="Q90" s="41"/>
      <c r="R90" s="10"/>
      <c r="S90" s="10"/>
      <c r="T90" s="10"/>
      <c r="U90" s="10"/>
      <c r="V90" s="10"/>
    </row>
    <row r="91" spans="1:22" hidden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idden="1" x14ac:dyDescent="0.25">
      <c r="A92" s="10"/>
      <c r="B92" s="10"/>
      <c r="C92" s="10"/>
      <c r="D92" s="10"/>
      <c r="E92" s="10"/>
      <c r="F92" s="231" t="s">
        <v>28</v>
      </c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105"/>
    </row>
    <row r="93" spans="1:22" hidden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26"/>
      <c r="O93" s="10"/>
      <c r="P93" s="10"/>
      <c r="Q93" s="41" t="s">
        <v>28</v>
      </c>
      <c r="R93" s="10"/>
      <c r="S93" s="41"/>
      <c r="T93" s="41"/>
      <c r="U93" s="10"/>
      <c r="V93" s="10"/>
    </row>
    <row r="94" spans="1:22" hidden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46" t="s">
        <v>28</v>
      </c>
      <c r="P94" s="46" t="s">
        <v>28</v>
      </c>
      <c r="Q94" s="46" t="s">
        <v>28</v>
      </c>
      <c r="R94" s="10"/>
      <c r="S94" s="10"/>
      <c r="T94" s="10"/>
      <c r="U94" s="10"/>
      <c r="V94" s="10"/>
    </row>
    <row r="95" spans="1:22" hidden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47" t="s">
        <v>28</v>
      </c>
      <c r="P95" s="10"/>
      <c r="Q95" s="10"/>
      <c r="R95" s="10"/>
      <c r="S95" s="10"/>
      <c r="T95" s="10"/>
      <c r="U95" s="41" t="s">
        <v>28</v>
      </c>
      <c r="V95" s="41"/>
    </row>
    <row r="96" spans="1:22" hidden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6" hidden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6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233" t="s">
        <v>72</v>
      </c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 t="s">
        <v>28</v>
      </c>
      <c r="Q99" s="10"/>
      <c r="R99" s="10"/>
      <c r="S99" s="10"/>
      <c r="T99" s="10"/>
      <c r="U99" s="10"/>
      <c r="V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41" t="s">
        <v>28</v>
      </c>
      <c r="O100" s="10"/>
      <c r="P100" s="10"/>
      <c r="Q100" s="10"/>
      <c r="R100" s="10"/>
      <c r="S100" s="10"/>
      <c r="T100" s="10"/>
      <c r="U100" s="41" t="s">
        <v>28</v>
      </c>
      <c r="V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41" t="s">
        <v>28</v>
      </c>
      <c r="R101" s="10"/>
      <c r="S101" s="10"/>
      <c r="T101" s="10"/>
      <c r="U101" s="10"/>
      <c r="V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72"/>
      <c r="J102" s="10"/>
      <c r="K102" s="10"/>
      <c r="L102" s="10"/>
      <c r="M102" s="10"/>
      <c r="N102" s="10"/>
      <c r="O102" s="10"/>
      <c r="P102" s="10"/>
      <c r="Q102" s="41">
        <f>Q83-37200</f>
        <v>0</v>
      </c>
      <c r="R102" s="10"/>
      <c r="S102" s="10"/>
      <c r="T102" s="10"/>
      <c r="U102" s="10"/>
      <c r="V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72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72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" x14ac:dyDescent="0.25">
      <c r="A113" s="10"/>
      <c r="B113" s="10"/>
    </row>
    <row r="114" spans="1:2" x14ac:dyDescent="0.25">
      <c r="A114" s="10"/>
      <c r="B114" s="10"/>
    </row>
  </sheetData>
  <autoFilter ref="A17:X83"/>
  <mergeCells count="211">
    <mergeCell ref="F92:U92"/>
    <mergeCell ref="J98:Z98"/>
    <mergeCell ref="I107:Y107"/>
    <mergeCell ref="K79:K80"/>
    <mergeCell ref="L79:L80"/>
    <mergeCell ref="M79:M80"/>
    <mergeCell ref="U79:U80"/>
    <mergeCell ref="C86:U86"/>
    <mergeCell ref="F88:U8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1:K76"/>
    <mergeCell ref="L71:L76"/>
    <mergeCell ref="M71:M76"/>
    <mergeCell ref="U72:U76"/>
    <mergeCell ref="B77:B78"/>
    <mergeCell ref="C77:C78"/>
    <mergeCell ref="D77:D78"/>
    <mergeCell ref="E77:E78"/>
    <mergeCell ref="F77:F78"/>
    <mergeCell ref="G77:G78"/>
    <mergeCell ref="U77:U78"/>
    <mergeCell ref="H77:H78"/>
    <mergeCell ref="I77:I78"/>
    <mergeCell ref="J77:J78"/>
    <mergeCell ref="K77:K78"/>
    <mergeCell ref="L77:L78"/>
    <mergeCell ref="M77:M78"/>
    <mergeCell ref="B71:B76"/>
    <mergeCell ref="C71:C76"/>
    <mergeCell ref="D71:D76"/>
    <mergeCell ref="E71:E76"/>
    <mergeCell ref="F71:F76"/>
    <mergeCell ref="G71:G76"/>
    <mergeCell ref="H71:H76"/>
    <mergeCell ref="I71:I76"/>
    <mergeCell ref="J71:J76"/>
    <mergeCell ref="K64:K68"/>
    <mergeCell ref="L64:L68"/>
    <mergeCell ref="M64:M68"/>
    <mergeCell ref="U64:U68"/>
    <mergeCell ref="B69:B70"/>
    <mergeCell ref="C69:C70"/>
    <mergeCell ref="D69:D70"/>
    <mergeCell ref="E69:E70"/>
    <mergeCell ref="F69:F70"/>
    <mergeCell ref="G69:G70"/>
    <mergeCell ref="U69:U70"/>
    <mergeCell ref="H69:H70"/>
    <mergeCell ref="I69:I70"/>
    <mergeCell ref="J69:J70"/>
    <mergeCell ref="K69:K70"/>
    <mergeCell ref="L69:L70"/>
    <mergeCell ref="M69:M70"/>
    <mergeCell ref="B64:B68"/>
    <mergeCell ref="C64:C68"/>
    <mergeCell ref="D64:D68"/>
    <mergeCell ref="E64:E68"/>
    <mergeCell ref="F64:F68"/>
    <mergeCell ref="G64:G68"/>
    <mergeCell ref="H64:H68"/>
    <mergeCell ref="I64:I68"/>
    <mergeCell ref="J64:J68"/>
    <mergeCell ref="K56:K60"/>
    <mergeCell ref="L56:L60"/>
    <mergeCell ref="M56:M60"/>
    <mergeCell ref="U56:U60"/>
    <mergeCell ref="B62:B63"/>
    <mergeCell ref="C62:C63"/>
    <mergeCell ref="D62:D63"/>
    <mergeCell ref="E62:E63"/>
    <mergeCell ref="F62:F63"/>
    <mergeCell ref="G62:G63"/>
    <mergeCell ref="U62:U63"/>
    <mergeCell ref="H62:H63"/>
    <mergeCell ref="I62:I63"/>
    <mergeCell ref="J62:J63"/>
    <mergeCell ref="K62:K63"/>
    <mergeCell ref="L62:L63"/>
    <mergeCell ref="M62:M63"/>
    <mergeCell ref="B56:B60"/>
    <mergeCell ref="C56:C60"/>
    <mergeCell ref="D56:D60"/>
    <mergeCell ref="E56:E60"/>
    <mergeCell ref="F56:F60"/>
    <mergeCell ref="G56:G60"/>
    <mergeCell ref="H56:H60"/>
    <mergeCell ref="I56:I60"/>
    <mergeCell ref="J56:J60"/>
    <mergeCell ref="K36:K40"/>
    <mergeCell ref="L36:L40"/>
    <mergeCell ref="M36:M40"/>
    <mergeCell ref="U36:U40"/>
    <mergeCell ref="B41:B49"/>
    <mergeCell ref="C41:C49"/>
    <mergeCell ref="D41:D49"/>
    <mergeCell ref="E41:E49"/>
    <mergeCell ref="F41:F49"/>
    <mergeCell ref="G41:G49"/>
    <mergeCell ref="U41:U49"/>
    <mergeCell ref="H41:H49"/>
    <mergeCell ref="I41:I49"/>
    <mergeCell ref="J41:J49"/>
    <mergeCell ref="K41:K49"/>
    <mergeCell ref="L41:L49"/>
    <mergeCell ref="M41:M49"/>
    <mergeCell ref="B36:B40"/>
    <mergeCell ref="C36:C40"/>
    <mergeCell ref="D36:D40"/>
    <mergeCell ref="E36:E40"/>
    <mergeCell ref="F36:F40"/>
    <mergeCell ref="G36:G40"/>
    <mergeCell ref="H36:H40"/>
    <mergeCell ref="I36:I40"/>
    <mergeCell ref="J36:J40"/>
    <mergeCell ref="M26:M30"/>
    <mergeCell ref="U26:U30"/>
    <mergeCell ref="B31:B35"/>
    <mergeCell ref="C31:C35"/>
    <mergeCell ref="D31:D35"/>
    <mergeCell ref="E31:E35"/>
    <mergeCell ref="F31:F35"/>
    <mergeCell ref="G31:G35"/>
    <mergeCell ref="U31:U35"/>
    <mergeCell ref="H31:H35"/>
    <mergeCell ref="I31:I35"/>
    <mergeCell ref="J31:J35"/>
    <mergeCell ref="K31:K35"/>
    <mergeCell ref="L31:L35"/>
    <mergeCell ref="M31:M35"/>
    <mergeCell ref="U22:U23"/>
    <mergeCell ref="B26:B30"/>
    <mergeCell ref="C26:C30"/>
    <mergeCell ref="D26:D30"/>
    <mergeCell ref="E26:E30"/>
    <mergeCell ref="F26:F30"/>
    <mergeCell ref="G26:G30"/>
    <mergeCell ref="H26:H30"/>
    <mergeCell ref="I26:I30"/>
    <mergeCell ref="J26:J30"/>
    <mergeCell ref="H22:H23"/>
    <mergeCell ref="I22:I23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K26:K30"/>
    <mergeCell ref="L26:L30"/>
    <mergeCell ref="I20:I21"/>
    <mergeCell ref="J20:J21"/>
    <mergeCell ref="K20:K21"/>
    <mergeCell ref="L20:L21"/>
    <mergeCell ref="M20:M21"/>
    <mergeCell ref="U20:U21"/>
    <mergeCell ref="W16:W17"/>
    <mergeCell ref="C19:U19"/>
    <mergeCell ref="A20:A87"/>
    <mergeCell ref="B20:B21"/>
    <mergeCell ref="C20:C21"/>
    <mergeCell ref="D20:D21"/>
    <mergeCell ref="E20:E21"/>
    <mergeCell ref="F20:F21"/>
    <mergeCell ref="G20:G21"/>
    <mergeCell ref="H20:H21"/>
    <mergeCell ref="N16:N17"/>
    <mergeCell ref="O16:P16"/>
    <mergeCell ref="Q16:Q17"/>
    <mergeCell ref="R16:S16"/>
    <mergeCell ref="U16:U17"/>
    <mergeCell ref="V16:V17"/>
    <mergeCell ref="H16:H17"/>
    <mergeCell ref="I16:I17"/>
    <mergeCell ref="J16:J17"/>
    <mergeCell ref="K16:K17"/>
    <mergeCell ref="L16:L17"/>
    <mergeCell ref="M16:M17"/>
    <mergeCell ref="A11:U11"/>
    <mergeCell ref="F12:P12"/>
    <mergeCell ref="B15:W15"/>
    <mergeCell ref="A16:A17"/>
    <mergeCell ref="B16:B17"/>
    <mergeCell ref="C16:C17"/>
    <mergeCell ref="D16:D17"/>
    <mergeCell ref="E16:E17"/>
    <mergeCell ref="F16:F17"/>
    <mergeCell ref="G16:G17"/>
    <mergeCell ref="C6:E6"/>
    <mergeCell ref="P6:X6"/>
    <mergeCell ref="C8:H8"/>
    <mergeCell ref="Q8:W8"/>
    <mergeCell ref="I10:N10"/>
    <mergeCell ref="R10:U10"/>
    <mergeCell ref="D3:I3"/>
    <mergeCell ref="P3:Q3"/>
    <mergeCell ref="C4:I4"/>
    <mergeCell ref="P4:X4"/>
    <mergeCell ref="C5:I5"/>
    <mergeCell ref="P5:X5"/>
  </mergeCells>
  <pageMargins left="0.23622047244094491" right="0.23622047244094491" top="0.15748031496062992" bottom="0.35433070866141736" header="0.31496062992125984" footer="0"/>
  <pageSetup paperSize="9" scale="54" fitToHeight="0" orientation="landscape" r:id="rId1"/>
  <rowBreaks count="2" manualBreakCount="2">
    <brk id="55" max="21" man="1"/>
    <brk id="104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Лист5</vt:lpstr>
      <vt:lpstr>Лист4</vt:lpstr>
      <vt:lpstr>Лист6</vt:lpstr>
      <vt:lpstr>Лист7</vt:lpstr>
      <vt:lpstr>2015 -сметы на кровлю</vt:lpstr>
      <vt:lpstr>2015-без ДКР</vt:lpstr>
      <vt:lpstr>2015-титул</vt:lpstr>
      <vt:lpstr>Лист2</vt:lpstr>
      <vt:lpstr>Лист3</vt:lpstr>
      <vt:lpstr>'2015 -сметы на кровлю'!Область_печати</vt:lpstr>
      <vt:lpstr>'2015-без ДКР'!Область_печати</vt:lpstr>
      <vt:lpstr>'2015-титул'!Область_печати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Виктория</cp:lastModifiedBy>
  <cp:lastPrinted>2014-12-10T06:56:35Z</cp:lastPrinted>
  <dcterms:created xsi:type="dcterms:W3CDTF">2013-09-10T04:59:21Z</dcterms:created>
  <dcterms:modified xsi:type="dcterms:W3CDTF">2014-12-17T06:45:53Z</dcterms:modified>
</cp:coreProperties>
</file>